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ankforeningen.sharepoint.com/id/eko/doc/Statistik/Bank- och finansstatistik arbetsmaterial/"/>
    </mc:Choice>
  </mc:AlternateContent>
  <xr:revisionPtr revIDLastSave="1128" documentId="8_{B2E11990-CC25-4578-B9BF-48C6128FB00E}" xr6:coauthVersionLast="47" xr6:coauthVersionMax="47" xr10:uidLastSave="{22FBF249-2467-4D75-BA3A-35529913EC6B}"/>
  <bookViews>
    <workbookView xWindow="28695" yWindow="0" windowWidth="17415" windowHeight="20985" tabRatio="595" xr2:uid="{00000000-000D-0000-FFFF-FFFF00000000}"/>
  </bookViews>
  <sheets>
    <sheet name="Basfakta" sheetId="29" r:id="rId1"/>
    <sheet name="1 Bankaktiebolag" sheetId="26" r:id="rId2"/>
    <sheet name="2 Inl- &amp; kreditmarknad" sheetId="25" r:id="rId3"/>
    <sheet name="3 Bankkoncerner" sheetId="22" r:id="rId4"/>
    <sheet name="4 Sparbanker" sheetId="24" r:id="rId5"/>
    <sheet name="5  Bank res o förl" sheetId="28" r:id="rId6"/>
    <sheet name="6 Bank tillg o skuld" sheetId="8" r:id="rId7"/>
    <sheet name="7 Bank inl o utl" sheetId="9" r:id="rId8"/>
    <sheet name="8 Boutlåning" sheetId="13" r:id="rId9"/>
    <sheet name="9 Näringslivsinst" sheetId="18" r:id="rId10"/>
    <sheet name="10 Livförsäkringsbolag" sheetId="19" r:id="rId11"/>
    <sheet name="11 Betalningsinstrument" sheetId="30" r:id="rId12"/>
    <sheet name="12 Fonder finansiell stabilitet" sheetId="31" r:id="rId13"/>
    <sheet name="13 Banker" sheetId="32" r:id="rId14"/>
    <sheet name="14 Bankkontor" sheetId="33" r:id="rId15"/>
    <sheet name="15 Anställda i banker" sheetId="34" r:id="rId16"/>
  </sheets>
  <definedNames>
    <definedName name="_xlnm._FilterDatabase" localSheetId="1" hidden="1">'1 Bankaktiebolag'!$A$6:$G$85</definedName>
    <definedName name="_xlnm.Print_Area" localSheetId="1">'1 Bankaktiebolag'!$A$1:$G$123</definedName>
    <definedName name="_xlnm.Print_Area" localSheetId="2">'2 Inl- &amp; kreditmarknad'!$A$1:$L$75</definedName>
    <definedName name="_xlnm.Print_Area" localSheetId="6">'6 Bank tillg o skuld'!$A$1:$H$78</definedName>
    <definedName name="_xlnm.Print_Area" localSheetId="7">'7 Bank inl o utl'!$A$1:$I$73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7" i="34" l="1"/>
  <c r="J27" i="33"/>
  <c r="J24" i="33"/>
  <c r="B86" i="26"/>
  <c r="E16" i="24" l="1"/>
  <c r="E18" i="24"/>
  <c r="G18" i="24" l="1"/>
  <c r="F18" i="24"/>
  <c r="G16" i="24"/>
  <c r="B16" i="24"/>
  <c r="D18" i="24"/>
  <c r="C18" i="24"/>
  <c r="B18" i="24"/>
  <c r="C4" i="29" l="1"/>
  <c r="G37" i="32"/>
  <c r="B19" i="19" l="1"/>
  <c r="E25" i="13"/>
  <c r="H60" i="9" l="1"/>
  <c r="H32" i="9" l="1"/>
  <c r="H31" i="9"/>
  <c r="H65" i="8"/>
  <c r="H33" i="8"/>
  <c r="L31" i="25" l="1"/>
  <c r="L62" i="25"/>
  <c r="L61" i="25"/>
  <c r="L60" i="25"/>
  <c r="G86" i="26" l="1"/>
  <c r="H33" i="30"/>
  <c r="C11" i="22"/>
  <c r="I26" i="34"/>
  <c r="J26" i="33"/>
  <c r="I25" i="34"/>
  <c r="D44" i="29" l="1"/>
  <c r="G36" i="32" l="1"/>
  <c r="E24" i="13"/>
  <c r="H59" i="9"/>
  <c r="H64" i="8" l="1"/>
  <c r="H32" i="8"/>
  <c r="L30" i="25" l="1"/>
  <c r="H32" i="30" l="1"/>
  <c r="J25" i="33" l="1"/>
  <c r="G35" i="32"/>
  <c r="E23" i="13" l="1"/>
  <c r="H58" i="9"/>
  <c r="H30" i="9"/>
  <c r="H63" i="8" l="1"/>
  <c r="H31" i="8"/>
  <c r="L29" i="25" l="1"/>
  <c r="N31" i="31" l="1"/>
  <c r="C44" i="29" l="1"/>
  <c r="H31" i="30" l="1"/>
  <c r="I24" i="34" l="1"/>
  <c r="C18" i="19" l="1"/>
  <c r="C17" i="19"/>
  <c r="C15" i="19"/>
  <c r="C14" i="19"/>
  <c r="J23" i="33" l="1"/>
  <c r="G34" i="32"/>
  <c r="N30" i="31"/>
  <c r="E22" i="13"/>
  <c r="H57" i="9" l="1"/>
  <c r="H29" i="9"/>
  <c r="H62" i="8" l="1"/>
  <c r="H30" i="8"/>
  <c r="L28" i="25" l="1"/>
  <c r="L59" i="25"/>
  <c r="H30" i="30" l="1"/>
  <c r="I23" i="34" l="1"/>
  <c r="N29" i="31"/>
  <c r="E21" i="13" l="1"/>
  <c r="H56" i="9" l="1"/>
  <c r="H28" i="9"/>
  <c r="H61" i="8"/>
  <c r="H29" i="8"/>
  <c r="L58" i="25" l="1"/>
  <c r="L27" i="25"/>
  <c r="G33" i="32" l="1"/>
  <c r="H16" i="30"/>
  <c r="D51" i="29"/>
  <c r="C51" i="29"/>
  <c r="D35" i="29"/>
  <c r="C35" i="29"/>
  <c r="I17" i="34"/>
  <c r="I5" i="34"/>
  <c r="I22" i="34"/>
  <c r="I21" i="34"/>
  <c r="I20" i="34"/>
  <c r="I19" i="34"/>
  <c r="I18" i="34"/>
  <c r="I16" i="34"/>
  <c r="I15" i="34"/>
  <c r="I14" i="34"/>
  <c r="I13" i="34"/>
  <c r="I12" i="34"/>
  <c r="I11" i="34"/>
  <c r="I10" i="34"/>
  <c r="I9" i="34"/>
  <c r="I8" i="34"/>
  <c r="I7" i="34"/>
  <c r="I6" i="34"/>
  <c r="J22" i="33"/>
  <c r="J5" i="33"/>
  <c r="J6" i="33"/>
  <c r="J7" i="33"/>
  <c r="J8" i="33"/>
  <c r="J9" i="33"/>
  <c r="J10" i="33"/>
  <c r="J11" i="33"/>
  <c r="J12" i="33"/>
  <c r="J13" i="33"/>
  <c r="J14" i="33"/>
  <c r="J15" i="33"/>
  <c r="J16" i="33"/>
  <c r="J17" i="33"/>
  <c r="J18" i="33"/>
  <c r="J19" i="33"/>
  <c r="J20" i="33"/>
  <c r="J21" i="33"/>
  <c r="G6" i="32"/>
  <c r="G7" i="32"/>
  <c r="G8" i="32"/>
  <c r="G9" i="32"/>
  <c r="G10" i="32"/>
  <c r="G11" i="32"/>
  <c r="G12" i="32"/>
  <c r="G13" i="32"/>
  <c r="G14" i="32"/>
  <c r="G15" i="32"/>
  <c r="G16" i="32"/>
  <c r="G17" i="32"/>
  <c r="G18" i="32"/>
  <c r="G19" i="32"/>
  <c r="G20" i="32"/>
  <c r="G21" i="32"/>
  <c r="G22" i="32"/>
  <c r="G23" i="32"/>
  <c r="G24" i="32"/>
  <c r="G25" i="32"/>
  <c r="G26" i="32"/>
  <c r="G27" i="32"/>
  <c r="G28" i="32"/>
  <c r="G29" i="32"/>
  <c r="G30" i="32"/>
  <c r="G31" i="32"/>
  <c r="G32" i="32"/>
  <c r="G5" i="32"/>
  <c r="C86" i="26"/>
  <c r="N28" i="31"/>
  <c r="L26" i="25"/>
  <c r="H29" i="30"/>
  <c r="E20" i="13"/>
  <c r="H55" i="9"/>
  <c r="H27" i="9"/>
  <c r="H60" i="8"/>
  <c r="H28" i="8"/>
  <c r="L57" i="25"/>
  <c r="H28" i="30"/>
  <c r="H59" i="8"/>
  <c r="D12" i="29"/>
  <c r="C12" i="29"/>
  <c r="N27" i="31"/>
  <c r="G11" i="22"/>
  <c r="E19" i="13"/>
  <c r="H54" i="9"/>
  <c r="H26" i="9"/>
  <c r="H27" i="8"/>
  <c r="L56" i="25"/>
  <c r="L25" i="25"/>
  <c r="H27" i="30"/>
  <c r="N26" i="31"/>
  <c r="N25" i="31"/>
  <c r="N24" i="31"/>
  <c r="N23" i="31"/>
  <c r="N22" i="31"/>
  <c r="N21" i="31"/>
  <c r="N20" i="31"/>
  <c r="N19" i="31"/>
  <c r="N18" i="31"/>
  <c r="N17" i="31"/>
  <c r="N16" i="31"/>
  <c r="N15" i="31"/>
  <c r="N14" i="31"/>
  <c r="N13" i="31"/>
  <c r="N12" i="31"/>
  <c r="N11" i="31"/>
  <c r="N10" i="31"/>
  <c r="N9" i="31"/>
  <c r="N8" i="31"/>
  <c r="N7" i="31"/>
  <c r="N6" i="31"/>
  <c r="N5" i="31"/>
  <c r="H26" i="30"/>
  <c r="H6" i="30"/>
  <c r="H7" i="30"/>
  <c r="H8" i="30"/>
  <c r="H9" i="30"/>
  <c r="H10" i="30"/>
  <c r="H11" i="30"/>
  <c r="H12" i="30"/>
  <c r="H13" i="30"/>
  <c r="H14" i="30"/>
  <c r="H15" i="30"/>
  <c r="H17" i="30"/>
  <c r="H18" i="30"/>
  <c r="H19" i="30"/>
  <c r="H20" i="30"/>
  <c r="H21" i="30"/>
  <c r="H22" i="30"/>
  <c r="H23" i="30"/>
  <c r="H24" i="30"/>
  <c r="H25" i="30"/>
  <c r="H5" i="30"/>
  <c r="E18" i="13"/>
  <c r="H53" i="9"/>
  <c r="H25" i="9"/>
  <c r="H58" i="8"/>
  <c r="H26" i="8"/>
  <c r="L37" i="25"/>
  <c r="L38" i="25"/>
  <c r="L39" i="25"/>
  <c r="L40" i="25"/>
  <c r="L41" i="25"/>
  <c r="L42" i="25"/>
  <c r="L43" i="25"/>
  <c r="L44" i="25"/>
  <c r="L45" i="25"/>
  <c r="L46" i="25"/>
  <c r="L47" i="25"/>
  <c r="L48" i="25"/>
  <c r="L49" i="25"/>
  <c r="L50" i="25"/>
  <c r="L51" i="25"/>
  <c r="L52" i="25"/>
  <c r="L53" i="25"/>
  <c r="L54" i="25"/>
  <c r="L55" i="25"/>
  <c r="L36" i="25"/>
  <c r="L6" i="25"/>
  <c r="L7" i="25"/>
  <c r="L8" i="25"/>
  <c r="L9" i="25"/>
  <c r="L10" i="25"/>
  <c r="L11" i="25"/>
  <c r="L12" i="25"/>
  <c r="L13" i="25"/>
  <c r="L14" i="25"/>
  <c r="L15" i="25"/>
  <c r="L16" i="25"/>
  <c r="L17" i="25"/>
  <c r="L18" i="25"/>
  <c r="L19" i="25"/>
  <c r="L20" i="25"/>
  <c r="L21" i="25"/>
  <c r="L22" i="25"/>
  <c r="L23" i="25"/>
  <c r="L24" i="25"/>
  <c r="L5" i="25"/>
  <c r="D16" i="24"/>
  <c r="E17" i="13"/>
  <c r="H52" i="9"/>
  <c r="H24" i="9"/>
  <c r="H57" i="8"/>
  <c r="H25" i="8"/>
  <c r="E16" i="13"/>
  <c r="H51" i="9"/>
  <c r="H23" i="9"/>
  <c r="H56" i="8"/>
  <c r="H24" i="8"/>
  <c r="H55" i="8"/>
  <c r="E15" i="13"/>
  <c r="H50" i="9"/>
  <c r="H22" i="9"/>
  <c r="H23" i="8"/>
  <c r="E14" i="13"/>
  <c r="H54" i="8"/>
  <c r="H22" i="8"/>
  <c r="H49" i="9"/>
  <c r="H21" i="9"/>
  <c r="B11" i="22"/>
  <c r="I21" i="29"/>
  <c r="H23" i="29" s="1"/>
  <c r="E13" i="13"/>
  <c r="H48" i="9"/>
  <c r="H20" i="9"/>
  <c r="H53" i="8"/>
  <c r="H21" i="8"/>
  <c r="F16" i="24"/>
  <c r="E12" i="13"/>
  <c r="H47" i="9"/>
  <c r="H19" i="9"/>
  <c r="H52" i="8"/>
  <c r="H20" i="8"/>
  <c r="I12" i="29"/>
  <c r="H17" i="29" s="1"/>
  <c r="C17" i="29"/>
  <c r="C16" i="24"/>
  <c r="E11" i="13"/>
  <c r="H46" i="9"/>
  <c r="H18" i="9"/>
  <c r="H51" i="8"/>
  <c r="H19" i="8"/>
  <c r="I42" i="29"/>
  <c r="H46" i="29" s="1"/>
  <c r="E5" i="13"/>
  <c r="E6" i="13"/>
  <c r="E7" i="13"/>
  <c r="E8" i="13"/>
  <c r="E9" i="13"/>
  <c r="E10" i="13"/>
  <c r="H6" i="9"/>
  <c r="H7" i="9"/>
  <c r="H8" i="9"/>
  <c r="H9" i="9"/>
  <c r="H10" i="9"/>
  <c r="H11" i="9"/>
  <c r="H12" i="9"/>
  <c r="H13" i="9"/>
  <c r="H14" i="9"/>
  <c r="H15" i="9"/>
  <c r="H16" i="9"/>
  <c r="H17" i="9"/>
  <c r="H34" i="9"/>
  <c r="H35" i="9"/>
  <c r="H36" i="9"/>
  <c r="H37" i="9"/>
  <c r="H38" i="9"/>
  <c r="H39" i="9"/>
  <c r="H40" i="9"/>
  <c r="H41" i="9"/>
  <c r="H42" i="9"/>
  <c r="H43" i="9"/>
  <c r="H44" i="9"/>
  <c r="H45" i="9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D11" i="22"/>
  <c r="E11" i="22"/>
  <c r="F11" i="22"/>
  <c r="D86" i="26"/>
  <c r="E86" i="26"/>
  <c r="D4" i="29"/>
  <c r="D17" i="29"/>
  <c r="I4" i="29"/>
  <c r="H4" i="29" s="1"/>
  <c r="F86" i="26"/>
  <c r="H14" i="29" l="1"/>
  <c r="H12" i="29"/>
  <c r="H13" i="29"/>
  <c r="H16" i="29"/>
  <c r="H15" i="29"/>
  <c r="H45" i="29"/>
  <c r="H22" i="29"/>
  <c r="H47" i="29"/>
  <c r="H21" i="29"/>
  <c r="H24" i="29"/>
  <c r="C9" i="19"/>
  <c r="C7" i="19"/>
  <c r="H42" i="29"/>
  <c r="C8" i="19"/>
  <c r="C16" i="19"/>
  <c r="H44" i="29"/>
  <c r="C11" i="19"/>
  <c r="C5" i="19"/>
  <c r="H9" i="29"/>
  <c r="H43" i="29"/>
  <c r="H6" i="29"/>
  <c r="C10" i="19"/>
  <c r="C13" i="19"/>
  <c r="C4" i="19"/>
  <c r="H7" i="29"/>
  <c r="C6" i="19"/>
  <c r="H5" i="29"/>
  <c r="C12" i="19"/>
  <c r="H8" i="29"/>
  <c r="C19" i="19" l="1"/>
  <c r="I34" i="29"/>
  <c r="H38" i="29" s="1"/>
  <c r="H39" i="29" l="1"/>
  <c r="H34" i="29"/>
  <c r="H37" i="29"/>
  <c r="H35" i="29"/>
  <c r="H36" i="29"/>
</calcChain>
</file>

<file path=xl/sharedStrings.xml><?xml version="1.0" encoding="utf-8"?>
<sst xmlns="http://schemas.openxmlformats.org/spreadsheetml/2006/main" count="693" uniqueCount="413">
  <si>
    <t>Basfakta om svensk bankmarknad</t>
  </si>
  <si>
    <t>Bankernas inlåning från</t>
  </si>
  <si>
    <t>Banker</t>
  </si>
  <si>
    <t>allmänheten</t>
  </si>
  <si>
    <t>Totalt antal</t>
  </si>
  <si>
    <t>Total inlåning, miljarder kronor</t>
  </si>
  <si>
    <t>varav:</t>
  </si>
  <si>
    <t>svenska bankaktiebolag</t>
  </si>
  <si>
    <t>Hushåll</t>
  </si>
  <si>
    <t>utländska bankaktiebolag</t>
  </si>
  <si>
    <t>Företag</t>
  </si>
  <si>
    <t>utländska bankers filialer</t>
  </si>
  <si>
    <t>Offentlig sektor</t>
  </si>
  <si>
    <t>sparbanker</t>
  </si>
  <si>
    <t>Utlandet</t>
  </si>
  <si>
    <t>medlemsbanker</t>
  </si>
  <si>
    <t>Övriga</t>
  </si>
  <si>
    <t>Bankkontor</t>
  </si>
  <si>
    <t>Bankernas utlåning till allmänheten</t>
  </si>
  <si>
    <t>Anställda i banker</t>
  </si>
  <si>
    <t>Sedlar och mynt i cirkulation</t>
  </si>
  <si>
    <t>Total utlåning, miljarder kronor</t>
  </si>
  <si>
    <t>Småhus</t>
  </si>
  <si>
    <t>Bostadsrätter</t>
  </si>
  <si>
    <t>Uttagsautomater</t>
  </si>
  <si>
    <t>Flerbostadshus</t>
  </si>
  <si>
    <t xml:space="preserve">Antal automater </t>
  </si>
  <si>
    <t>Antal transaktioner, miljoner</t>
  </si>
  <si>
    <t xml:space="preserve">Bostadsinstitutens lånevolymer fördelade </t>
  </si>
  <si>
    <t>Transaktionsvärde, miljarder kronor</t>
  </si>
  <si>
    <t>på ursprunglig räntebindningstid</t>
  </si>
  <si>
    <t>Nya lån under perioden</t>
  </si>
  <si>
    <t>Betalningsterminaler (kort)</t>
  </si>
  <si>
    <t>Rörlig ränta</t>
  </si>
  <si>
    <t>Antal terminaler</t>
  </si>
  <si>
    <t>Bundet 1-5 år</t>
  </si>
  <si>
    <t>Bundet &gt;5 år</t>
  </si>
  <si>
    <t>Hushållens finansiella sparande</t>
  </si>
  <si>
    <t>Betalningsinstrument</t>
  </si>
  <si>
    <t>Total portfölj, miljarder kronor</t>
  </si>
  <si>
    <t>Totalt antal transaktioner, miljoner</t>
  </si>
  <si>
    <t>Inlåning</t>
  </si>
  <si>
    <t>Checkar</t>
  </si>
  <si>
    <t>Fonder</t>
  </si>
  <si>
    <t>Kreditkort</t>
  </si>
  <si>
    <t>Försäkringssparande</t>
  </si>
  <si>
    <t>Bankkort</t>
  </si>
  <si>
    <t>Aktier</t>
  </si>
  <si>
    <t>Blankettgirering, bank- och plusgiro</t>
  </si>
  <si>
    <t>Elektronisk girering</t>
  </si>
  <si>
    <t>Övrigt</t>
  </si>
  <si>
    <t>Autogiro</t>
  </si>
  <si>
    <t>Hushållens lån, säkerhetsfördelad</t>
  </si>
  <si>
    <t>Totala lån, miljarder kronor</t>
  </si>
  <si>
    <t>förändring föregående år, procent</t>
  </si>
  <si>
    <t>Övriga fastigheter</t>
  </si>
  <si>
    <t>Blancolån (lån utan säkerhet)</t>
  </si>
  <si>
    <t>Övriga säkerheter</t>
  </si>
  <si>
    <t>Svenska bankaktiebolag</t>
  </si>
  <si>
    <t>Antal</t>
  </si>
  <si>
    <t>Utlåning</t>
  </si>
  <si>
    <t xml:space="preserve">Inlåning </t>
  </si>
  <si>
    <t>Eget</t>
  </si>
  <si>
    <t>Balans-</t>
  </si>
  <si>
    <t xml:space="preserve">samt utländska bankers </t>
  </si>
  <si>
    <t>kontor i</t>
  </si>
  <si>
    <t>anställda</t>
  </si>
  <si>
    <r>
      <t>allmänheten</t>
    </r>
    <r>
      <rPr>
        <vertAlign val="superscript"/>
        <sz val="9"/>
        <rFont val="Arial"/>
        <family val="2"/>
      </rPr>
      <t>3</t>
    </r>
  </si>
  <si>
    <r>
      <t>allmänheten</t>
    </r>
    <r>
      <rPr>
        <vertAlign val="superscript"/>
        <sz val="9"/>
        <rFont val="Arial"/>
        <family val="2"/>
      </rPr>
      <t>4</t>
    </r>
  </si>
  <si>
    <t>kapital</t>
  </si>
  <si>
    <t>omslutning</t>
  </si>
  <si>
    <t>filialer i Sverige</t>
  </si>
  <si>
    <r>
      <t>Sverige</t>
    </r>
    <r>
      <rPr>
        <vertAlign val="superscript"/>
        <sz val="9"/>
        <rFont val="Arial"/>
        <family val="2"/>
      </rPr>
      <t>1</t>
    </r>
  </si>
  <si>
    <r>
      <t>i Sverige</t>
    </r>
    <r>
      <rPr>
        <vertAlign val="superscript"/>
        <sz val="9"/>
        <rFont val="Arial"/>
        <family val="2"/>
      </rPr>
      <t>2</t>
    </r>
  </si>
  <si>
    <t xml:space="preserve">  (mkr)</t>
  </si>
  <si>
    <t xml:space="preserve"> (mkr)</t>
  </si>
  <si>
    <t>(mkr)</t>
  </si>
  <si>
    <t>Svenska Handelsbanken</t>
  </si>
  <si>
    <t>SEB</t>
  </si>
  <si>
    <t>Swedbank</t>
  </si>
  <si>
    <t>Danske Bank, filial</t>
  </si>
  <si>
    <t>-</t>
  </si>
  <si>
    <t>Landshypotek Bank</t>
  </si>
  <si>
    <t>Skandiabanken</t>
  </si>
  <si>
    <t>DNB Bank, filial</t>
  </si>
  <si>
    <t>IKANO Bank</t>
  </si>
  <si>
    <t>Nordnet Bank</t>
  </si>
  <si>
    <t>Santander Consumer Bank, filial</t>
  </si>
  <si>
    <t>Avanza Bank</t>
  </si>
  <si>
    <t>Resurs Bank</t>
  </si>
  <si>
    <t>ICA Banken</t>
  </si>
  <si>
    <t>Varbergs Sparbank</t>
  </si>
  <si>
    <t>Ålandsbanken, filial</t>
  </si>
  <si>
    <t>Sparbanken Alingsås</t>
  </si>
  <si>
    <t>Sparbanken Skaraborg</t>
  </si>
  <si>
    <t>PBB Deutsche Pfandbriefbank, filial</t>
  </si>
  <si>
    <t>Carnegie Investment Bank</t>
  </si>
  <si>
    <t>Sparbanken Lidköping</t>
  </si>
  <si>
    <t>Toyota Kreditbank, filial</t>
  </si>
  <si>
    <t>Sparbanken Eken</t>
  </si>
  <si>
    <t>Tjustbygdens Sparbank</t>
  </si>
  <si>
    <t>MedMera Bank</t>
  </si>
  <si>
    <t>Sparbanken Göinge</t>
  </si>
  <si>
    <t>TF Bank</t>
  </si>
  <si>
    <t>Lån &amp; Spar Sverige, filial</t>
  </si>
  <si>
    <t>Aareal Bank, filial</t>
  </si>
  <si>
    <t>Deutsche Bank, filial</t>
  </si>
  <si>
    <t>UBS Europe, filial</t>
  </si>
  <si>
    <t>Bigbank, filial</t>
  </si>
  <si>
    <t>Northern Trust Global Services, filial</t>
  </si>
  <si>
    <t>Totalt</t>
  </si>
  <si>
    <r>
      <t>. .</t>
    </r>
    <r>
      <rPr>
        <sz val="8"/>
        <rFont val="Arial"/>
        <family val="2"/>
      </rPr>
      <t xml:space="preserve">    Uppgift har ej lämnats av banken.</t>
    </r>
  </si>
  <si>
    <t xml:space="preserve">Observera att uppgifterna för de svenska bankaktiebolagen avser moderbolagets verksamhet såväl i </t>
  </si>
  <si>
    <t xml:space="preserve">Sverige som utomlands, förutom uppgifterna om antal anställda och kontor som endast avser Sverige. </t>
  </si>
  <si>
    <t xml:space="preserve">Dock ingår inte verksamhet i dotterbolag. För utländska bankers filialer ingår endast verksamheten i  </t>
  </si>
  <si>
    <t xml:space="preserve">Sverige. Uppgifter om verksamheten på den svenska marknaden finns i tabell 2 Inlånings- och </t>
  </si>
  <si>
    <t>kreditmarknaden. Uppgifter om de stora bankkoncernerna finns i tabell 3 Bankkoncerner.</t>
  </si>
  <si>
    <t>Fotnoter till tabell 1</t>
  </si>
  <si>
    <t xml:space="preserve"> Anm.  Alla uppgifter är efter bokslut.</t>
  </si>
  <si>
    <t xml:space="preserve"> Källa: Respektive bank </t>
  </si>
  <si>
    <t>2  Inlånings- och kreditmarknaden i Sverige, slutet av respektive år</t>
  </si>
  <si>
    <t>In- och upplåning från svenska hushåll och icke-finansiella företag, mkr</t>
  </si>
  <si>
    <r>
      <t>Handels-banken</t>
    </r>
    <r>
      <rPr>
        <vertAlign val="superscript"/>
        <sz val="10"/>
        <rFont val="Arial"/>
        <family val="2"/>
      </rPr>
      <t>1</t>
    </r>
  </si>
  <si>
    <r>
      <t>Swed-bank</t>
    </r>
    <r>
      <rPr>
        <vertAlign val="superscript"/>
        <sz val="10"/>
        <rFont val="Arial"/>
        <family val="2"/>
      </rPr>
      <t>2</t>
    </r>
  </si>
  <si>
    <r>
      <t>SEB</t>
    </r>
    <r>
      <rPr>
        <vertAlign val="superscript"/>
        <sz val="10"/>
        <rFont val="Arial"/>
        <family val="2"/>
      </rPr>
      <t>3</t>
    </r>
  </si>
  <si>
    <r>
      <t>Nordea</t>
    </r>
    <r>
      <rPr>
        <vertAlign val="superscript"/>
        <sz val="10"/>
        <rFont val="Arial"/>
        <family val="2"/>
      </rPr>
      <t>4</t>
    </r>
  </si>
  <si>
    <r>
      <t>Länsför-säkringar Bank</t>
    </r>
    <r>
      <rPr>
        <vertAlign val="superscript"/>
        <sz val="10"/>
        <rFont val="Arial"/>
        <family val="2"/>
      </rPr>
      <t>7</t>
    </r>
  </si>
  <si>
    <t>Skandia-banken</t>
  </si>
  <si>
    <r>
      <t>Övriga banker</t>
    </r>
    <r>
      <rPr>
        <vertAlign val="superscript"/>
        <sz val="10"/>
        <rFont val="Arial"/>
        <family val="2"/>
      </rPr>
      <t>8</t>
    </r>
  </si>
  <si>
    <r>
      <t>Övriga institut</t>
    </r>
    <r>
      <rPr>
        <vertAlign val="superscript"/>
        <sz val="10"/>
        <rFont val="Arial"/>
        <family val="2"/>
      </rPr>
      <t>9</t>
    </r>
  </si>
  <si>
    <t>Utlåning till svenska hushåll och icke-finansiella företag, mkr</t>
  </si>
  <si>
    <t xml:space="preserve">Omfattar in- och utlåning från Handelsbanken, Handelsbanken Finans, Stadshypotek, Handelsbanken Hypotek (tom. 2002) och Stadshypotek </t>
  </si>
  <si>
    <t>Bank (tom. 2006).</t>
  </si>
  <si>
    <t>Omfattar in- och utlåning från Swedbank, Swedbank Finans, Swedbank Hypotek, FSB Bolåndirekt Bank (tom. 2003) och Entercard.</t>
  </si>
  <si>
    <t>Omfattar in- och utlåning från Skandinaviska Enskilda Banken, SEB Finans (tom. 2006) och SEB Bolån (tom. 2006).</t>
  </si>
  <si>
    <t>Omfattar in- och utlåning från Danske Bank A/S, filial, och Danske Hypotek AB.</t>
  </si>
  <si>
    <t xml:space="preserve">Omfattar in- och utlåning från SBAB Bank, AB Sveriges Säkerställda Obligationer, Frispar Bolån (tom. 2012) och </t>
  </si>
  <si>
    <t>Sveriges Bostadsfinansierings AB (tom. 2003).</t>
  </si>
  <si>
    <t>Omfattar in- och utlåning från Länsförsäkringar Bank och Länsförsäkringar Hypotek.</t>
  </si>
  <si>
    <t>Bankaktiebolag, sparbanker och utländska bankfilialer i Sverige.</t>
  </si>
  <si>
    <t>Källa: SCB</t>
  </si>
  <si>
    <t xml:space="preserve">Antal </t>
  </si>
  <si>
    <r>
      <t>allmänheten</t>
    </r>
    <r>
      <rPr>
        <b/>
        <vertAlign val="superscript"/>
        <sz val="10"/>
        <rFont val="Arial"/>
        <family val="2"/>
      </rPr>
      <t>3</t>
    </r>
  </si>
  <si>
    <r>
      <t>allmänheten</t>
    </r>
    <r>
      <rPr>
        <b/>
        <vertAlign val="superscript"/>
        <sz val="10"/>
        <rFont val="Arial"/>
        <family val="2"/>
      </rPr>
      <t>4</t>
    </r>
  </si>
  <si>
    <r>
      <t>totalt</t>
    </r>
    <r>
      <rPr>
        <b/>
        <vertAlign val="superscript"/>
        <sz val="10"/>
        <rFont val="Arial"/>
        <family val="2"/>
      </rPr>
      <t>2</t>
    </r>
  </si>
  <si>
    <r>
      <t>i Sverige</t>
    </r>
    <r>
      <rPr>
        <b/>
        <vertAlign val="superscript"/>
        <sz val="10"/>
        <rFont val="Arial"/>
        <family val="2"/>
      </rPr>
      <t>2</t>
    </r>
  </si>
  <si>
    <t>Handelsbanken</t>
  </si>
  <si>
    <r>
      <t>1</t>
    </r>
    <r>
      <rPr>
        <sz val="8"/>
        <rFont val="Arial"/>
        <family val="2"/>
      </rPr>
      <t xml:space="preserve">    Inklusive samtliga dotterbolag (dock ej ömsesidiga livförsäkringsbolag där sådana förekommer i koncernen).</t>
    </r>
  </si>
  <si>
    <r>
      <t>2</t>
    </r>
    <r>
      <rPr>
        <sz val="8"/>
        <rFont val="Arial"/>
        <family val="2"/>
      </rPr>
      <t xml:space="preserve">    Medeltal under året.</t>
    </r>
  </si>
  <si>
    <r>
      <t>3</t>
    </r>
    <r>
      <rPr>
        <sz val="8"/>
        <rFont val="Arial"/>
        <family val="2"/>
      </rPr>
      <t xml:space="preserve">    Utlåning till svensk och utländsk allmänhet (hushåll, företag, kommuner m.fl.).</t>
    </r>
  </si>
  <si>
    <r>
      <t>4</t>
    </r>
    <r>
      <rPr>
        <sz val="8"/>
        <rFont val="Arial"/>
        <family val="2"/>
      </rPr>
      <t xml:space="preserve">    In- och upplåning från svensk och utländsk allmänhet (hushåll, företag, kommuner m.fl.). Exklusive emitterade</t>
    </r>
  </si>
  <si>
    <r>
      <t xml:space="preserve">       </t>
    </r>
    <r>
      <rPr>
        <sz val="8"/>
        <rFont val="Arial"/>
        <family val="2"/>
      </rPr>
      <t>värdepapper m.m.</t>
    </r>
  </si>
  <si>
    <t>Källa: Respektive bank</t>
  </si>
  <si>
    <t xml:space="preserve">De tio största </t>
  </si>
  <si>
    <t>sparbankerna</t>
  </si>
  <si>
    <t>kontor</t>
  </si>
  <si>
    <r>
      <t>anställda</t>
    </r>
    <r>
      <rPr>
        <b/>
        <vertAlign val="superscript"/>
        <sz val="10"/>
        <rFont val="Arial"/>
        <family val="2"/>
      </rPr>
      <t>2</t>
    </r>
  </si>
  <si>
    <t>Sparbanken Nord</t>
  </si>
  <si>
    <t>Sörmlands Sparbank</t>
  </si>
  <si>
    <t>Sparbanken i Karlshamn</t>
  </si>
  <si>
    <t>Sparbanken Syd</t>
  </si>
  <si>
    <t>Orusts Sparbank</t>
  </si>
  <si>
    <t>Westra Wermlands Sparbank</t>
  </si>
  <si>
    <t>Falkenbergs Sparbank</t>
  </si>
  <si>
    <t>Roslagens Sparbank</t>
  </si>
  <si>
    <t>Sparbanken Västra Mälardalen</t>
  </si>
  <si>
    <t>Totalt ovanstående</t>
  </si>
  <si>
    <r>
      <t xml:space="preserve">2 </t>
    </r>
    <r>
      <rPr>
        <sz val="8"/>
        <rFont val="Arial"/>
        <family val="2"/>
      </rPr>
      <t xml:space="preserve">  Medeltal under året.</t>
    </r>
  </si>
  <si>
    <r>
      <t>3</t>
    </r>
    <r>
      <rPr>
        <sz val="8"/>
        <rFont val="Arial"/>
        <family val="2"/>
      </rPr>
      <t xml:space="preserve">   Utlåning till svensk och utländsk allmänhet (hushåll, företag, kommuner m.fl.).</t>
    </r>
  </si>
  <si>
    <r>
      <t>4</t>
    </r>
    <r>
      <rPr>
        <sz val="8"/>
        <rFont val="Arial"/>
        <family val="2"/>
      </rPr>
      <t xml:space="preserve">   In- och upplåning från svensk och utländsk allmänhet (hushåll, företag, kommuner m.fl.).</t>
    </r>
  </si>
  <si>
    <t>Källa: Sparbankernas Riksförbund och Sparbanken Syd</t>
  </si>
  <si>
    <r>
      <t>5  Bankernas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rörelseresultat, kreditförluster och balansomslutning, 
miljoner kronor</t>
    </r>
  </si>
  <si>
    <r>
      <t>Rörelse-
resultat</t>
    </r>
    <r>
      <rPr>
        <b/>
        <vertAlign val="superscript"/>
        <sz val="10"/>
        <rFont val="Arial"/>
        <family val="2"/>
      </rPr>
      <t>2</t>
    </r>
  </si>
  <si>
    <t xml:space="preserve"> varav utdel-ningar från koncernföretag</t>
  </si>
  <si>
    <r>
      <t>Kredit-
förluster</t>
    </r>
    <r>
      <rPr>
        <b/>
        <vertAlign val="superscript"/>
        <sz val="10"/>
        <rFont val="Arial"/>
        <family val="2"/>
      </rPr>
      <t>3</t>
    </r>
  </si>
  <si>
    <t>Balans-
omslutning</t>
  </si>
  <si>
    <r>
      <t xml:space="preserve">1     </t>
    </r>
    <r>
      <rPr>
        <sz val="8"/>
        <rFont val="Arial"/>
        <family val="2"/>
      </rPr>
      <t>Samtliga banker på solonivå som bedrivit verksamhet i Sverige under året och som</t>
    </r>
  </si>
  <si>
    <t xml:space="preserve">     står under Finansinspektionens tillsyn. I uppgifterna inkluderas också utländska bankfilialer i Sverige. </t>
  </si>
  <si>
    <r>
      <t xml:space="preserve">2     </t>
    </r>
    <r>
      <rPr>
        <sz val="8"/>
        <rFont val="Arial"/>
        <family val="2"/>
      </rPr>
      <t>Efter kreditförluster.</t>
    </r>
  </si>
  <si>
    <r>
      <t xml:space="preserve">3 </t>
    </r>
    <r>
      <rPr>
        <sz val="8"/>
        <rFont val="Arial"/>
        <family val="2"/>
      </rPr>
      <t xml:space="preserve">   Nettokostnad för kreditförluster efter återföringar</t>
    </r>
  </si>
  <si>
    <t>Källa: SCB, Finansiella företag</t>
  </si>
  <si>
    <r>
      <t>6  Bankernas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tillgångar och skulder</t>
    </r>
  </si>
  <si>
    <t>Tillgångar, miljarder kronor</t>
  </si>
  <si>
    <t>Ultimo december</t>
  </si>
  <si>
    <r>
      <t>Utlåning till allmänheten</t>
    </r>
    <r>
      <rPr>
        <vertAlign val="superscript"/>
        <sz val="10"/>
        <rFont val="Arial"/>
        <family val="2"/>
      </rPr>
      <t>2,3</t>
    </r>
  </si>
  <si>
    <t>Utlåning till finansinstitut</t>
  </si>
  <si>
    <t>Räntebärande värdepapper</t>
  </si>
  <si>
    <t>Aktier och andelar</t>
  </si>
  <si>
    <t>Derivat-instrument</t>
  </si>
  <si>
    <t>Övriga tillgångar</t>
  </si>
  <si>
    <t>Skulder och eget kapital, miljarder kronor</t>
  </si>
  <si>
    <r>
      <t>In- och upplåning från allmänheten</t>
    </r>
    <r>
      <rPr>
        <vertAlign val="superscript"/>
        <sz val="10"/>
        <rFont val="Arial"/>
        <family val="2"/>
      </rPr>
      <t>4</t>
    </r>
  </si>
  <si>
    <t>In- och upplåning från finansinstitut</t>
  </si>
  <si>
    <t>Emitterade värdepapper</t>
  </si>
  <si>
    <t>Övriga skulder</t>
  </si>
  <si>
    <t>Eget kapital</t>
  </si>
  <si>
    <r>
      <t xml:space="preserve">1     </t>
    </r>
    <r>
      <rPr>
        <sz val="8"/>
        <rFont val="Arial"/>
        <family val="2"/>
      </rPr>
      <t xml:space="preserve">Samtliga banker som bedrivit verksamhet i Sverige under året och som står under Finansinspektionens tillsyn. </t>
    </r>
  </si>
  <si>
    <t xml:space="preserve">     I uppgifterna inkluderas också utländska bankfilialer i Sverige. </t>
  </si>
  <si>
    <r>
      <t>2</t>
    </r>
    <r>
      <rPr>
        <sz val="8"/>
        <rFont val="Arial"/>
        <family val="2"/>
      </rPr>
      <t xml:space="preserve">   Utlåning till svensk och utländsk allmänhet (hushåll, företag, kommuner m.fl.).</t>
    </r>
  </si>
  <si>
    <r>
      <t xml:space="preserve">3    </t>
    </r>
    <r>
      <rPr>
        <sz val="8"/>
        <rFont val="Arial"/>
        <family val="2"/>
      </rPr>
      <t xml:space="preserve">Ökningen i posten "utlåning till allmänheten" under 2007 har delvis skett genom att SEB Bolån och SEB Finans har fusionerats </t>
    </r>
  </si>
  <si>
    <t>Källa: SCB, Riksbankens finansmarknadsstatistik (FMR)</t>
  </si>
  <si>
    <r>
      <t>7  Bankernas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inlåning och utlåning, sektorfördelad, slutet av resp. år</t>
    </r>
  </si>
  <si>
    <t xml:space="preserve">    miljarder kronor</t>
  </si>
  <si>
    <r>
      <t>Hushåll</t>
    </r>
    <r>
      <rPr>
        <b/>
        <vertAlign val="superscript"/>
        <sz val="10"/>
        <rFont val="Arial"/>
        <family val="2"/>
      </rPr>
      <t>3</t>
    </r>
  </si>
  <si>
    <t>Närings-</t>
  </si>
  <si>
    <t>Offentlig</t>
  </si>
  <si>
    <r>
      <t>Utlandet</t>
    </r>
    <r>
      <rPr>
        <b/>
        <vertAlign val="superscript"/>
        <sz val="10"/>
        <rFont val="Arial"/>
        <family val="2"/>
      </rPr>
      <t>4</t>
    </r>
  </si>
  <si>
    <r>
      <t>livet</t>
    </r>
    <r>
      <rPr>
        <b/>
        <vertAlign val="superscript"/>
        <sz val="10"/>
        <rFont val="Arial"/>
        <family val="2"/>
      </rPr>
      <t>3</t>
    </r>
  </si>
  <si>
    <t>sektor</t>
  </si>
  <si>
    <r>
      <t>Inlåning</t>
    </r>
    <r>
      <rPr>
        <b/>
        <vertAlign val="superscript"/>
        <sz val="10"/>
        <rFont val="Arial"/>
        <family val="2"/>
      </rPr>
      <t>2</t>
    </r>
  </si>
  <si>
    <r>
      <t>Utlåning</t>
    </r>
    <r>
      <rPr>
        <b/>
        <vertAlign val="superscript"/>
        <sz val="10"/>
        <rFont val="Arial"/>
        <family val="2"/>
      </rPr>
      <t>5</t>
    </r>
  </si>
  <si>
    <t xml:space="preserve">  </t>
  </si>
  <si>
    <r>
      <t>2</t>
    </r>
    <r>
      <rPr>
        <sz val="8"/>
        <rFont val="Arial"/>
        <family val="2"/>
      </rPr>
      <t xml:space="preserve">   In- och upplåning från svensk och utländsk allmänhet (hushåll, företag, kommuner m.fl.).</t>
    </r>
  </si>
  <si>
    <r>
      <t xml:space="preserve">3    </t>
    </r>
    <r>
      <rPr>
        <sz val="8"/>
        <rFont val="Arial"/>
        <family val="2"/>
      </rPr>
      <t xml:space="preserve">Den totala ökningen i posterna utlåning till "hushåll" och "näringslivet" under 2007 har delvis skett genom att </t>
    </r>
  </si>
  <si>
    <t xml:space="preserve">    SEB Bolån och SEB Finans har fusionerats in i SEB. </t>
  </si>
  <si>
    <r>
      <t>4</t>
    </r>
    <r>
      <rPr>
        <sz val="8"/>
        <rFont val="Arial"/>
        <family val="2"/>
      </rPr>
      <t xml:space="preserve">   Den stora ökningen i posten inlåning/utlåning utlandet under 2017 beror till stor del på Nordeas filialisering</t>
    </r>
  </si>
  <si>
    <r>
      <t>5</t>
    </r>
    <r>
      <rPr>
        <sz val="8"/>
        <rFont val="Arial"/>
        <family val="2"/>
      </rPr>
      <t xml:space="preserve">   Utlåning till svensk och utländsk allmänhet (hushåll, företag, kommuner m.fl.).</t>
    </r>
  </si>
  <si>
    <t xml:space="preserve"> </t>
  </si>
  <si>
    <r>
      <t>8  Bostadsutlåning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>, slutet av resp. år</t>
    </r>
  </si>
  <si>
    <t xml:space="preserve">    </t>
  </si>
  <si>
    <t xml:space="preserve">Fördelning på objekt </t>
  </si>
  <si>
    <t>Bostads-rätter</t>
  </si>
  <si>
    <t>Flerbostads-hus</t>
  </si>
  <si>
    <t xml:space="preserve">Utestående </t>
  </si>
  <si>
    <t>Ägare</t>
  </si>
  <si>
    <t>lån (mkr)</t>
  </si>
  <si>
    <t>Kommuninvest i Sverige AB</t>
  </si>
  <si>
    <t>Kommuninvest ekonomisk förening</t>
  </si>
  <si>
    <t>AB Svensk Exportkredit</t>
  </si>
  <si>
    <t>Staten</t>
  </si>
  <si>
    <t>Svenska Skeppshypotek</t>
  </si>
  <si>
    <t>Källa: Respektive institut</t>
  </si>
  <si>
    <t>Procent</t>
  </si>
  <si>
    <t>Alecta</t>
  </si>
  <si>
    <t>Skandia</t>
  </si>
  <si>
    <t>AMF Pension</t>
  </si>
  <si>
    <t>SPP</t>
  </si>
  <si>
    <t>Swedbank Försäkring</t>
  </si>
  <si>
    <t xml:space="preserve">Handelsbanken Liv </t>
  </si>
  <si>
    <t>Nordea Liv</t>
  </si>
  <si>
    <t>Länsförsäkringar</t>
  </si>
  <si>
    <t>Avanza</t>
  </si>
  <si>
    <t>Källa: Svensk Försäkring</t>
  </si>
  <si>
    <t>År</t>
  </si>
  <si>
    <t>Blankett-giro</t>
  </si>
  <si>
    <t>Källa: Riksbanken</t>
  </si>
  <si>
    <t>12 Insättningsgaranti och finansiell stabilitet. Fonderade medel och årliga avgifter.</t>
  </si>
  <si>
    <t>miljarder kronor</t>
  </si>
  <si>
    <t>Insättnings-garanti-fonden</t>
  </si>
  <si>
    <t>av-gifter</t>
  </si>
  <si>
    <r>
      <t>andel av garanterade insättningar</t>
    </r>
    <r>
      <rPr>
        <vertAlign val="superscript"/>
        <sz val="9"/>
        <color theme="1"/>
        <rFont val="Calibri"/>
        <family val="2"/>
        <scheme val="minor"/>
      </rPr>
      <t xml:space="preserve">(1 </t>
    </r>
    <r>
      <rPr>
        <sz val="9"/>
        <color theme="1"/>
        <rFont val="Calibri"/>
        <family val="2"/>
        <scheme val="minor"/>
      </rPr>
      <t>(procent)</t>
    </r>
  </si>
  <si>
    <t>Resolu-tions-reserven</t>
  </si>
  <si>
    <r>
      <t>andel av garanterade insättningar</t>
    </r>
    <r>
      <rPr>
        <vertAlign val="superscript"/>
        <sz val="9"/>
        <color theme="1"/>
        <rFont val="Calibri"/>
        <family val="2"/>
        <scheme val="minor"/>
      </rPr>
      <t xml:space="preserve">(2 </t>
    </r>
    <r>
      <rPr>
        <sz val="9"/>
        <color theme="1"/>
        <rFont val="Calibri"/>
        <family val="2"/>
        <scheme val="minor"/>
      </rPr>
      <t>(procent)</t>
    </r>
  </si>
  <si>
    <t>Stabilitets-fonden</t>
  </si>
  <si>
    <r>
      <t>andel av garanterade insättningar</t>
    </r>
    <r>
      <rPr>
        <vertAlign val="superscript"/>
        <sz val="9"/>
        <color theme="1"/>
        <rFont val="Calibri"/>
        <family val="2"/>
        <scheme val="minor"/>
      </rPr>
      <t xml:space="preserve">(3 </t>
    </r>
    <r>
      <rPr>
        <sz val="9"/>
        <color theme="1"/>
        <rFont val="Calibri"/>
        <family val="2"/>
        <scheme val="minor"/>
      </rPr>
      <t>(procent)</t>
    </r>
  </si>
  <si>
    <t>Garanterade insättningar</t>
  </si>
  <si>
    <t>(4</t>
  </si>
  <si>
    <t>(5</t>
  </si>
  <si>
    <t>(6</t>
  </si>
  <si>
    <t>Källa: 1996-2007: Bankföreningen, 2008-framåt: Riksgälden</t>
  </si>
  <si>
    <t>1) År 2008-2012: Bankföreningens beräkningar. 2013-framåt: Enligt Riksgäldens uppgifter i årsredovisning</t>
  </si>
  <si>
    <t>2) Enligt Riksgäldens årsredovisning</t>
  </si>
  <si>
    <t xml:space="preserve">3) Bankföreningens beräkningar. </t>
  </si>
  <si>
    <t>4) Reavinst vid försäljning av stabilitetfondens innehav av Nordeaaktier är 
främsta förklaringen till ökat fondvärde.</t>
  </si>
  <si>
    <t xml:space="preserve">5) Från 2015 gäller nya regler för insättningsgarantifonden. Den ska därefter värderas till verkligt värde (marknadsvärde). För att inte störa </t>
  </si>
  <si>
    <t xml:space="preserve">jämförelse har Riksgälden angett även uppgifterna för 2015 enligt de gamla redovisningsprinciperna. </t>
  </si>
  <si>
    <t xml:space="preserve">6) Riksgälden har sedan den 1 februari 2016 ett nytt uppdrag som resolutionsmyndighet. Under 2016 överfördes ca 19 miljarder kronor från </t>
  </si>
  <si>
    <t>stabilitetsfonden till resolutionsreserven.</t>
  </si>
  <si>
    <t>BNP Paribas, bankfilial</t>
  </si>
  <si>
    <t>Omfattar in- och utlåning från Nordea Bank filial (från 2018), Nordea Bank (tom. 2017), Nordea Finans och Nordea Hypotek.</t>
  </si>
  <si>
    <t>Koncernnivå</t>
  </si>
  <si>
    <t xml:space="preserve">    av bankens tidigare utländska dotterbanker i Danmark, Finland och Norge. Minskningen av stocken under 2018 </t>
  </si>
  <si>
    <t xml:space="preserve">    bankfilial till dotterbolag.</t>
  </si>
  <si>
    <t>Societe Generale Bank, filial</t>
  </si>
  <si>
    <t>Adyen Nordic Bank, filial</t>
  </si>
  <si>
    <t xml:space="preserve">Sparbanken i Enköping </t>
  </si>
  <si>
    <t>Svea Bank</t>
  </si>
  <si>
    <t>Klarna Bank</t>
  </si>
  <si>
    <t xml:space="preserve">    in i SEB. Ökningen under 2017 förklaras till stora delar av Nordeas filialisering av tidigare dotterbanker i Danmark, Finland</t>
  </si>
  <si>
    <t xml:space="preserve">    och Norge. Minskningen av stocken under 2018 förklaras till stora delar av Nordeas flytt av huvudkontor till Finland samt</t>
  </si>
  <si>
    <t xml:space="preserve">    Handelslbankens omvandling av brittisk bankfilial till dotterbolag.</t>
  </si>
  <si>
    <r>
      <t>4</t>
    </r>
    <r>
      <rPr>
        <sz val="8"/>
        <rFont val="Arial"/>
        <family val="2"/>
      </rPr>
      <t xml:space="preserve">   In- och upplåning från svensk och utländsk allmänhet (hushåll, företag, kommuner m.fl.). Ökningen under 2017 förklaras till </t>
    </r>
  </si>
  <si>
    <t xml:space="preserve">    stora delar av Nordeas filialisering av tidigare dotterbanker i Danmark, Finland och Norge. Minskningen av stocken under</t>
  </si>
  <si>
    <r>
      <t xml:space="preserve">1    </t>
    </r>
    <r>
      <rPr>
        <sz val="8"/>
        <rFont val="Arial"/>
        <family val="2"/>
      </rPr>
      <t xml:space="preserve">De sparbanker som har omvandlats till aktiebolag redovisas i tabell 1 Bankaktiebolag. </t>
    </r>
  </si>
  <si>
    <t>Barclays Bank Ireland, filial</t>
  </si>
  <si>
    <t>NatWest Markets N.V Bank, filial</t>
  </si>
  <si>
    <r>
      <t>Nordea</t>
    </r>
    <r>
      <rPr>
        <vertAlign val="superscript"/>
        <sz val="10"/>
        <rFont val="Arial"/>
        <family val="2"/>
      </rPr>
      <t>5</t>
    </r>
  </si>
  <si>
    <r>
      <t xml:space="preserve">5     </t>
    </r>
    <r>
      <rPr>
        <sz val="8"/>
        <rFont val="Arial"/>
        <family val="2"/>
      </rPr>
      <t>Banken har sitt huvudkontor i Finland.</t>
    </r>
  </si>
  <si>
    <t>Utländska bankaktiebolag</t>
  </si>
  <si>
    <t>Sparbanker</t>
  </si>
  <si>
    <t>Medlemsbanker</t>
  </si>
  <si>
    <t>Total</t>
  </si>
  <si>
    <t>Källa: Finansinspektionen</t>
  </si>
  <si>
    <t>Utländska bankers filialer</t>
  </si>
  <si>
    <t>13 Banker i Sverige</t>
  </si>
  <si>
    <t>Nordea, filial</t>
  </si>
  <si>
    <t>Handels-banken</t>
  </si>
  <si>
    <t>Länsförsäk-ringar Bank</t>
  </si>
  <si>
    <t>Fristående Sparbanker</t>
  </si>
  <si>
    <t>Källa: Bankföreningen</t>
  </si>
  <si>
    <t>15 Bankanställda i Sverige</t>
  </si>
  <si>
    <t>14 Bankkontor i Sverige</t>
  </si>
  <si>
    <t>HSBC Continental Europe Bank, filial</t>
  </si>
  <si>
    <t>Goldman Sachs Bank Europe, filial</t>
  </si>
  <si>
    <t>Northmill Bank</t>
  </si>
  <si>
    <t>Standard Chartered Bank AG, filial</t>
  </si>
  <si>
    <t xml:space="preserve">    2018 förklaras till stora delar av Nordeas flytt av huvudkontor till Finland samt Handelsbankens omvandling av brittisk</t>
  </si>
  <si>
    <t xml:space="preserve">    förklaras till stora delar av Nordeas flytt av huvudkontor till Finland samt Handelsbankens omvandling av brittisk</t>
  </si>
  <si>
    <t>Antal e-fakturor, miljoner</t>
  </si>
  <si>
    <t>Allfunds Bank, filial</t>
  </si>
  <si>
    <t>Credit Suissse Bank (Europe), filial</t>
  </si>
  <si>
    <t>Facit Bank, filial</t>
  </si>
  <si>
    <t>J.P. Morgan SE, Stockholm filial</t>
  </si>
  <si>
    <t>Bostadsinstitut, finansbolag, övriga kreditinstitut, bostadskreditinstitut och alternativa investeringsfonder (AIF).</t>
  </si>
  <si>
    <r>
      <t>1</t>
    </r>
    <r>
      <rPr>
        <sz val="8"/>
        <rFont val="Arial"/>
        <family val="2"/>
      </rPr>
      <t xml:space="preserve"> Utlåning från MFI (banker, bostadsinstitut, etc.), bostadskreditinstitut och </t>
    </r>
  </si>
  <si>
    <t>AIF (Alternativa investeringsfonder) uppdelat på säkerhet .</t>
  </si>
  <si>
    <r>
      <t xml:space="preserve">1    </t>
    </r>
    <r>
      <rPr>
        <sz val="8"/>
        <rFont val="Arial"/>
        <family val="2"/>
      </rPr>
      <t xml:space="preserve"> De största grupperna inom liv- och fondförsäkring.</t>
    </r>
  </si>
  <si>
    <t>Afa Försäkring</t>
  </si>
  <si>
    <t>Nordea Bank, filial</t>
  </si>
  <si>
    <r>
      <t>SBAB Bank</t>
    </r>
    <r>
      <rPr>
        <vertAlign val="superscript"/>
        <sz val="9"/>
        <rFont val="Arial"/>
        <family val="2"/>
      </rPr>
      <t>5</t>
    </r>
  </si>
  <si>
    <r>
      <t>Länsförsäkringar Bank</t>
    </r>
    <r>
      <rPr>
        <vertAlign val="superscript"/>
        <sz val="9"/>
        <rFont val="Arial"/>
        <family val="2"/>
      </rPr>
      <t>6</t>
    </r>
  </si>
  <si>
    <t>Marginalen Bank</t>
  </si>
  <si>
    <t>SEB Kort Bank</t>
  </si>
  <si>
    <t>11 Användning av olika betalningsinstrument</t>
  </si>
  <si>
    <t>Not: Avser anställda i svensk moderbank eller i utländsk banks filial i Sverige.</t>
  </si>
  <si>
    <t>Swish</t>
  </si>
  <si>
    <t>privat</t>
  </si>
  <si>
    <t>företag</t>
  </si>
  <si>
    <t>handel</t>
  </si>
  <si>
    <t>AION Bank, filial</t>
  </si>
  <si>
    <t>Joh. Berenberg, Gossler &amp; Co, bankfilial</t>
  </si>
  <si>
    <t>Morgan Stanley Europe, filial</t>
  </si>
  <si>
    <t>Totalt samtliga (44 st)</t>
  </si>
  <si>
    <t>Hälsinglands Sparbank</t>
  </si>
  <si>
    <t>OK-Q8 Bank</t>
  </si>
  <si>
    <t>Futur Pension</t>
  </si>
  <si>
    <t>utgivna av banker</t>
  </si>
  <si>
    <t>utgivna av finansbolag</t>
  </si>
  <si>
    <t>Folksam (inkl. KPA)</t>
  </si>
  <si>
    <r>
      <t xml:space="preserve">2    </t>
    </r>
    <r>
      <rPr>
        <sz val="8"/>
        <rFont val="Arial"/>
        <family val="2"/>
      </rPr>
      <t xml:space="preserve"> Medeltal under året.</t>
    </r>
  </si>
  <si>
    <r>
      <t xml:space="preserve">3    </t>
    </r>
    <r>
      <rPr>
        <sz val="8"/>
        <rFont val="Arial"/>
        <family val="2"/>
      </rPr>
      <t xml:space="preserve"> Utlåning till svensk och utländsk allmänhet (hushåll, företag, kommuner m.fl.).</t>
    </r>
  </si>
  <si>
    <r>
      <t xml:space="preserve">4    </t>
    </r>
    <r>
      <rPr>
        <sz val="8"/>
        <rFont val="Arial"/>
        <family val="2"/>
      </rPr>
      <t xml:space="preserve"> In- och upplåning från svensk och utländsk allmänhet (hushåll, företag, kommuner m.fl.).</t>
    </r>
  </si>
  <si>
    <r>
      <t xml:space="preserve">6     </t>
    </r>
    <r>
      <rPr>
        <sz val="8"/>
        <rFont val="Arial"/>
        <family val="2"/>
      </rPr>
      <t xml:space="preserve">Länsförsäkringar Banks anställda inkluder inte tillikaanställda på Länsförsäkringar Bank och respektive länsförsäkringskontor. </t>
    </r>
  </si>
  <si>
    <r>
      <t>Citibank Europe, filial</t>
    </r>
    <r>
      <rPr>
        <vertAlign val="superscript"/>
        <sz val="9"/>
        <rFont val="Arial"/>
        <family val="2"/>
      </rPr>
      <t>13</t>
    </r>
  </si>
  <si>
    <r>
      <t>Bank of America, filial</t>
    </r>
    <r>
      <rPr>
        <vertAlign val="superscript"/>
        <sz val="9"/>
        <rFont val="Arial"/>
        <family val="2"/>
      </rPr>
      <t>16</t>
    </r>
  </si>
  <si>
    <t>noter</t>
  </si>
  <si>
    <r>
      <t>bankaktiebolag</t>
    </r>
    <r>
      <rPr>
        <vertAlign val="superscript"/>
        <sz val="10"/>
        <rFont val="Arial Narrow"/>
        <family val="2"/>
      </rPr>
      <t>1</t>
    </r>
  </si>
  <si>
    <t>Ingår i posten elektronisk girering i tabellen</t>
  </si>
  <si>
    <t>Betalningsinstrument.</t>
  </si>
  <si>
    <r>
      <t>Antal transaktioner, miljoner</t>
    </r>
    <r>
      <rPr>
        <vertAlign val="superscript"/>
        <sz val="10"/>
        <rFont val="Arial"/>
        <family val="2"/>
      </rPr>
      <t>2</t>
    </r>
  </si>
  <si>
    <r>
      <t>E-faktura, privatkunder</t>
    </r>
    <r>
      <rPr>
        <b/>
        <vertAlign val="superscript"/>
        <sz val="10"/>
        <rFont val="Arial"/>
        <family val="2"/>
      </rPr>
      <t>2</t>
    </r>
  </si>
  <si>
    <t xml:space="preserve">Omfattar uppgifter från de banker som svarat på </t>
  </si>
  <si>
    <t>Bankföreningens statistikenkät. Se även tabell 1.</t>
  </si>
  <si>
    <t xml:space="preserve">Omfattar uppgifter från de banker som svarat på Bankföreningens statistikenkät. </t>
  </si>
  <si>
    <t>Betal- och kreditkort</t>
  </si>
  <si>
    <t>Totalt antal utgivna, miljoner</t>
  </si>
  <si>
    <t>Bostadslån till allmänheten</t>
  </si>
  <si>
    <t>objektsfördelat</t>
  </si>
  <si>
    <r>
      <t xml:space="preserve">16   </t>
    </r>
    <r>
      <rPr>
        <sz val="8"/>
        <rFont val="Arial"/>
        <family val="2"/>
      </rPr>
      <t xml:space="preserve"> Filialens fullständiga namn är Bank of America Europe Designated Activity Company, Stockholm filial</t>
    </r>
  </si>
  <si>
    <r>
      <t>SBAB Bank</t>
    </r>
    <r>
      <rPr>
        <vertAlign val="superscript"/>
        <sz val="10"/>
        <rFont val="Arial"/>
        <family val="2"/>
      </rPr>
      <t>5</t>
    </r>
  </si>
  <si>
    <r>
      <t>Danske Bank, filial</t>
    </r>
    <r>
      <rPr>
        <vertAlign val="superscript"/>
        <sz val="10"/>
        <rFont val="Arial"/>
        <family val="2"/>
      </rPr>
      <t>6</t>
    </r>
  </si>
  <si>
    <t>1 Bankaktiebolag 2024-12-31</t>
  </si>
  <si>
    <t>FNZ Bank, filial</t>
  </si>
  <si>
    <t>Noba Bank Group</t>
  </si>
  <si>
    <t>Norion Bank</t>
  </si>
  <si>
    <t>Från 2024 har Sparbanken Södra Dalarna och Bergslagens Sparbank gått samman. Den sammanslagna banken heter Sparbanken Bergslagen.</t>
  </si>
  <si>
    <t>Ziklo Bank</t>
  </si>
  <si>
    <t>Qred Bank</t>
  </si>
  <si>
    <t xml:space="preserve">Från 2024 är följande banker inte längre registrerade hos Finansinspektionen: </t>
  </si>
  <si>
    <t>..</t>
  </si>
  <si>
    <r>
      <t>4  Sparbanker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2024-12-31</t>
    </r>
  </si>
  <si>
    <r>
      <t>3  De största bankerna i Sverige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2024-12-31</t>
    </r>
  </si>
  <si>
    <t>källor:</t>
  </si>
  <si>
    <t>9  Näringslivsinstitut 2024-12-31</t>
  </si>
  <si>
    <t>Placerings-
tillgångar</t>
  </si>
  <si>
    <t>Nordnet</t>
  </si>
  <si>
    <r>
      <t>10 Livförsäkringsbolag 2024-12-31</t>
    </r>
    <r>
      <rPr>
        <b/>
        <vertAlign val="superscript"/>
        <sz val="12"/>
        <rFont val="Arial"/>
        <family val="2"/>
      </rPr>
      <t>1</t>
    </r>
  </si>
  <si>
    <t>Express Bank (SevenDay Bank), filial</t>
  </si>
  <si>
    <t xml:space="preserve">Bankföreningen, Finansinspektionen, Riksbanken, SCB </t>
  </si>
  <si>
    <t>och Getswish.</t>
  </si>
  <si>
    <r>
      <t xml:space="preserve">13    </t>
    </r>
    <r>
      <rPr>
        <sz val="8"/>
        <rFont val="Arial"/>
        <family val="2"/>
      </rPr>
      <t xml:space="preserve">Uppgifter från 2023. </t>
    </r>
  </si>
  <si>
    <r>
      <t>Sparbanken Skåne</t>
    </r>
    <r>
      <rPr>
        <vertAlign val="superscript"/>
        <sz val="9"/>
        <rFont val="Arial"/>
        <family val="2"/>
      </rPr>
      <t>7</t>
    </r>
  </si>
  <si>
    <r>
      <t>Sparbanken Sjuhärad</t>
    </r>
    <r>
      <rPr>
        <vertAlign val="superscript"/>
        <sz val="9"/>
        <rFont val="Arial"/>
        <family val="2"/>
      </rPr>
      <t>7</t>
    </r>
  </si>
  <si>
    <r>
      <t>Sparbanken Rekarne</t>
    </r>
    <r>
      <rPr>
        <vertAlign val="superscript"/>
        <sz val="9"/>
        <rFont val="Arial"/>
        <family val="2"/>
      </rPr>
      <t>7</t>
    </r>
  </si>
  <si>
    <r>
      <t>Ölands Bank</t>
    </r>
    <r>
      <rPr>
        <vertAlign val="superscript"/>
        <sz val="9"/>
        <rFont val="Arial"/>
        <family val="2"/>
      </rPr>
      <t>7</t>
    </r>
  </si>
  <si>
    <r>
      <t>Vimmerby Sparbank</t>
    </r>
    <r>
      <rPr>
        <vertAlign val="superscript"/>
        <sz val="9"/>
        <rFont val="Arial"/>
        <family val="2"/>
      </rPr>
      <t>7</t>
    </r>
  </si>
  <si>
    <r>
      <t xml:space="preserve">5      </t>
    </r>
    <r>
      <rPr>
        <sz val="8"/>
        <rFont val="Arial"/>
        <family val="2"/>
      </rPr>
      <t>Ett dotterbolag till SBAB Bank är AB Sveriges Säkerställda Obligationer (SCBC) vars huvudsakliga verksamhet är att emittera</t>
    </r>
  </si>
  <si>
    <t xml:space="preserve">     säkerställda obligationer med säkerhet i bostadslån. SCBC bedriver ingen egen utlåningsverksamhet utan förvärvar lån främst</t>
  </si>
  <si>
    <t xml:space="preserve">     från SBAB Bank. Stora delar av SBAB Banks utlåning är på så sätt överförda till SCBC.</t>
  </si>
  <si>
    <r>
      <t xml:space="preserve">7     </t>
    </r>
    <r>
      <rPr>
        <sz val="8"/>
        <rFont val="Arial"/>
        <family val="2"/>
      </rPr>
      <t>Banken ägs delvis av Swedbank.</t>
    </r>
  </si>
  <si>
    <r>
      <t>Enity Bank Group</t>
    </r>
    <r>
      <rPr>
        <vertAlign val="superscript"/>
        <sz val="9"/>
        <rFont val="Arial"/>
        <family val="2"/>
      </rPr>
      <t>8</t>
    </r>
  </si>
  <si>
    <r>
      <t xml:space="preserve">8   </t>
    </r>
    <r>
      <rPr>
        <sz val="8"/>
        <rFont val="Arial"/>
        <family val="2"/>
      </rPr>
      <t xml:space="preserve">  Enity Bank Group har bytt namn från Bluestep Bank. Enity Bank Group använder fortfarande Bluestep Bank som varumärke.</t>
    </r>
  </si>
  <si>
    <r>
      <t xml:space="preserve">9     </t>
    </r>
    <r>
      <rPr>
        <sz val="8"/>
        <rFont val="Arial"/>
        <family val="2"/>
      </rPr>
      <t>Filialens fullständiga namn är Bank of China (Europe) S.A., Stockholm filial.</t>
    </r>
  </si>
  <si>
    <r>
      <t>Bank of China, filial</t>
    </r>
    <r>
      <rPr>
        <vertAlign val="superscript"/>
        <sz val="9"/>
        <rFont val="Arial"/>
        <family val="2"/>
      </rPr>
      <t>9</t>
    </r>
  </si>
  <si>
    <r>
      <t>Crédit Agricole CIB, filial</t>
    </r>
    <r>
      <rPr>
        <vertAlign val="superscript"/>
        <sz val="9"/>
        <rFont val="Arial"/>
        <family val="2"/>
      </rPr>
      <t>10</t>
    </r>
  </si>
  <si>
    <r>
      <t xml:space="preserve">10    </t>
    </r>
    <r>
      <rPr>
        <sz val="8"/>
        <rFont val="Arial"/>
        <family val="2"/>
      </rPr>
      <t>Filialens fullständiga namn är Crédit Agricole Corporate and Investment Bank.</t>
    </r>
  </si>
  <si>
    <r>
      <t xml:space="preserve">11    </t>
    </r>
    <r>
      <rPr>
        <sz val="8"/>
        <rFont val="Arial"/>
        <family val="2"/>
      </rPr>
      <t>Från 2024 har Sparbanken Södra Dalarna och Bergslagens Sparbank gått samman. Den sammanslagna banken heter Sparbanken Bergslagen.</t>
    </r>
  </si>
  <si>
    <r>
      <t>Sparbanken Bergslagen</t>
    </r>
    <r>
      <rPr>
        <vertAlign val="superscript"/>
        <sz val="9"/>
        <rFont val="Arial"/>
        <family val="2"/>
      </rPr>
      <t>11</t>
    </r>
  </si>
  <si>
    <r>
      <t xml:space="preserve">12    </t>
    </r>
    <r>
      <rPr>
        <sz val="8"/>
        <rFont val="Arial"/>
        <family val="2"/>
      </rPr>
      <t>EP Bank har bytt namn från Erik Penser Bank.</t>
    </r>
  </si>
  <si>
    <r>
      <t>EP Bank</t>
    </r>
    <r>
      <rPr>
        <vertAlign val="superscript"/>
        <sz val="9"/>
        <rFont val="Arial"/>
        <family val="2"/>
      </rPr>
      <t>12</t>
    </r>
  </si>
  <si>
    <r>
      <t xml:space="preserve">14    </t>
    </r>
    <r>
      <rPr>
        <sz val="8"/>
        <rFont val="Arial"/>
        <family val="2"/>
      </rPr>
      <t>Filialens fullständiga namn är Landesbank Hessen-Thüringen Girozentrale Stockholm, filial.</t>
    </r>
  </si>
  <si>
    <r>
      <t>Landesbank Hessen-Thüringen, fil.</t>
    </r>
    <r>
      <rPr>
        <vertAlign val="superscript"/>
        <sz val="9"/>
        <rFont val="Arial"/>
        <family val="2"/>
      </rPr>
      <t>14</t>
    </r>
  </si>
  <si>
    <r>
      <t xml:space="preserve">15 </t>
    </r>
    <r>
      <rPr>
        <sz val="8"/>
        <rFont val="Arial"/>
        <family val="2"/>
      </rPr>
      <t xml:space="preserve">  Pareto Bank, filial, startade sin verksamhet i Sverige 2024.</t>
    </r>
  </si>
  <si>
    <r>
      <t>Pareto Bank, filial</t>
    </r>
    <r>
      <rPr>
        <vertAlign val="superscript"/>
        <sz val="9"/>
        <rFont val="Arial"/>
        <family val="2"/>
      </rPr>
      <t>15</t>
    </r>
  </si>
  <si>
    <r>
      <t>Bankaktiebolaget Nordiska</t>
    </r>
    <r>
      <rPr>
        <vertAlign val="superscript"/>
        <sz val="9"/>
        <rFont val="Arial"/>
        <family val="2"/>
      </rPr>
      <t>17</t>
    </r>
  </si>
  <si>
    <r>
      <t xml:space="preserve">17    </t>
    </r>
    <r>
      <rPr>
        <sz val="8"/>
        <rFont val="Arial"/>
        <family val="2"/>
      </rPr>
      <t>Bankaktiebolaget Nordiska startade sin bankverksamhet i Sverige 2024.</t>
    </r>
  </si>
  <si>
    <r>
      <t>Banking Circle Sweden, filial</t>
    </r>
    <r>
      <rPr>
        <vertAlign val="superscript"/>
        <sz val="9"/>
        <rFont val="Arial"/>
        <family val="2"/>
      </rPr>
      <t>18</t>
    </r>
  </si>
  <si>
    <r>
      <t xml:space="preserve">18   </t>
    </r>
    <r>
      <rPr>
        <sz val="8"/>
        <rFont val="Arial"/>
        <family val="2"/>
      </rPr>
      <t xml:space="preserve"> Banking Circle Sweden, filail, startade sin verksamhet i Sverige 2024</t>
    </r>
  </si>
  <si>
    <r>
      <t>Lea Bank</t>
    </r>
    <r>
      <rPr>
        <vertAlign val="superscript"/>
        <sz val="9"/>
        <rFont val="Arial"/>
        <family val="2"/>
      </rPr>
      <t>19</t>
    </r>
  </si>
  <si>
    <r>
      <t xml:space="preserve">19    </t>
    </r>
    <r>
      <rPr>
        <sz val="8"/>
        <rFont val="Arial"/>
        <family val="2"/>
      </rPr>
      <t>Lea Bank startade sin verksamhet i Sverige 2024.</t>
    </r>
  </si>
  <si>
    <r>
      <t xml:space="preserve">20    </t>
    </r>
    <r>
      <rPr>
        <sz val="8"/>
        <rFont val="Arial"/>
        <family val="2"/>
      </rPr>
      <t>Filialens fullständiga namn är Renault Finance Nordic bankfilial till RCI Banque SA Frankrike.</t>
    </r>
  </si>
  <si>
    <r>
      <t>Renault Finance Nordic bankfilial</t>
    </r>
    <r>
      <rPr>
        <vertAlign val="superscript"/>
        <sz val="9"/>
        <rFont val="Arial"/>
        <family val="2"/>
      </rPr>
      <t>20</t>
    </r>
  </si>
  <si>
    <r>
      <t xml:space="preserve">1  </t>
    </r>
    <r>
      <rPr>
        <sz val="8"/>
        <rFont val="Arial"/>
        <family val="2"/>
      </rPr>
      <t xml:space="preserve">   Med kontor avses självständigt bankkontor. För banker med kundkontakt enbart via internet och telefon anges som regel ett kontor.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</si>
</sst>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k_r_-;\-* #,##0.00\ _k_r_-;_-* &quot;-&quot;??\ _k_r_-;_-@_-"/>
    <numFmt numFmtId="165" formatCode="0.0"/>
    <numFmt numFmtId="166" formatCode="#,##0.0"/>
    <numFmt numFmtId="167" formatCode="yyyy"/>
    <numFmt numFmtId="168" formatCode="yyyy;@"/>
  </numFmts>
  <fonts count="4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11"/>
      <name val="Arial"/>
      <family val="2"/>
    </font>
    <font>
      <vertAlign val="superscript"/>
      <sz val="8"/>
      <name val="Arial"/>
      <family val="2"/>
    </font>
    <font>
      <b/>
      <vertAlign val="superscript"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vertAlign val="superscript"/>
      <sz val="9"/>
      <name val="Arial"/>
      <family val="2"/>
    </font>
    <font>
      <u/>
      <sz val="10"/>
      <color indexed="36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vertAlign val="superscript"/>
      <sz val="12"/>
      <name val="Arial"/>
      <family val="2"/>
    </font>
    <font>
      <sz val="10"/>
      <color indexed="10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New Baskerville"/>
      <family val="1"/>
    </font>
    <font>
      <sz val="10"/>
      <name val="Arial Narrow"/>
      <family val="2"/>
    </font>
    <font>
      <sz val="8"/>
      <name val="Arial Narrow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9"/>
      <name val="Gentle Sans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vertAlign val="superscript"/>
      <sz val="10"/>
      <name val="Arial Narrow"/>
      <family val="2"/>
    </font>
    <font>
      <sz val="9"/>
      <name val="Calibri"/>
      <family val="2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</borders>
  <cellStyleXfs count="8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  <xf numFmtId="9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4" fillId="0" borderId="0"/>
    <xf numFmtId="0" fontId="39" fillId="0" borderId="0" applyNumberFormat="0" applyBorder="0" applyAlignment="0"/>
    <xf numFmtId="0" fontId="40" fillId="0" borderId="0"/>
    <xf numFmtId="0" fontId="41" fillId="0" borderId="0"/>
  </cellStyleXfs>
  <cellXfs count="212">
    <xf numFmtId="0" fontId="0" fillId="0" borderId="0" xfId="0"/>
    <xf numFmtId="3" fontId="0" fillId="0" borderId="0" xfId="0" applyNumberFormat="1"/>
    <xf numFmtId="0" fontId="8" fillId="0" borderId="0" xfId="0" applyFont="1"/>
    <xf numFmtId="3" fontId="8" fillId="0" borderId="0" xfId="0" applyNumberFormat="1" applyFont="1"/>
    <xf numFmtId="9" fontId="0" fillId="0" borderId="0" xfId="0" applyNumberFormat="1"/>
    <xf numFmtId="0" fontId="9" fillId="0" borderId="0" xfId="0" applyFont="1"/>
    <xf numFmtId="0" fontId="0" fillId="0" borderId="1" xfId="0" applyBorder="1"/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/>
    <xf numFmtId="0" fontId="14" fillId="0" borderId="0" xfId="0" applyFont="1"/>
    <xf numFmtId="0" fontId="7" fillId="0" borderId="0" xfId="0" applyFont="1"/>
    <xf numFmtId="0" fontId="16" fillId="0" borderId="1" xfId="0" applyFont="1" applyBorder="1"/>
    <xf numFmtId="0" fontId="16" fillId="0" borderId="1" xfId="0" applyFont="1" applyBorder="1" applyAlignment="1">
      <alignment horizontal="right"/>
    </xf>
    <xf numFmtId="0" fontId="13" fillId="0" borderId="0" xfId="0" applyFont="1"/>
    <xf numFmtId="0" fontId="18" fillId="0" borderId="0" xfId="0" applyFont="1"/>
    <xf numFmtId="0" fontId="19" fillId="0" borderId="0" xfId="0" applyFont="1"/>
    <xf numFmtId="3" fontId="6" fillId="0" borderId="0" xfId="0" applyNumberFormat="1" applyFont="1"/>
    <xf numFmtId="0" fontId="0" fillId="0" borderId="0" xfId="0" applyAlignment="1">
      <alignment horizontal="right"/>
    </xf>
    <xf numFmtId="0" fontId="5" fillId="0" borderId="0" xfId="0" applyFont="1" applyAlignment="1">
      <alignment horizontal="left"/>
    </xf>
    <xf numFmtId="0" fontId="17" fillId="0" borderId="0" xfId="0" applyFont="1"/>
    <xf numFmtId="0" fontId="0" fillId="0" borderId="2" xfId="0" applyBorder="1"/>
    <xf numFmtId="0" fontId="16" fillId="0" borderId="2" xfId="0" applyFont="1" applyBorder="1" applyAlignment="1">
      <alignment horizontal="right"/>
    </xf>
    <xf numFmtId="0" fontId="16" fillId="0" borderId="0" xfId="0" applyFont="1"/>
    <xf numFmtId="0" fontId="16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3" fontId="9" fillId="0" borderId="0" xfId="0" applyNumberFormat="1" applyFont="1"/>
    <xf numFmtId="3" fontId="17" fillId="0" borderId="0" xfId="0" applyNumberFormat="1" applyFont="1"/>
    <xf numFmtId="0" fontId="25" fillId="0" borderId="0" xfId="0" applyFont="1"/>
    <xf numFmtId="3" fontId="26" fillId="0" borderId="0" xfId="0" applyNumberFormat="1" applyFont="1"/>
    <xf numFmtId="14" fontId="7" fillId="0" borderId="0" xfId="0" applyNumberFormat="1" applyFont="1"/>
    <xf numFmtId="3" fontId="17" fillId="0" borderId="0" xfId="0" applyNumberFormat="1" applyFont="1" applyAlignment="1">
      <alignment horizontal="right"/>
    </xf>
    <xf numFmtId="1" fontId="0" fillId="0" borderId="0" xfId="0" applyNumberFormat="1"/>
    <xf numFmtId="0" fontId="5" fillId="0" borderId="2" xfId="0" applyFont="1" applyBorder="1"/>
    <xf numFmtId="0" fontId="29" fillId="0" borderId="0" xfId="0" applyFont="1"/>
    <xf numFmtId="0" fontId="18" fillId="0" borderId="0" xfId="0" applyFont="1" applyAlignment="1">
      <alignment horizontal="left"/>
    </xf>
    <xf numFmtId="0" fontId="30" fillId="0" borderId="0" xfId="0" applyFont="1"/>
    <xf numFmtId="3" fontId="0" fillId="0" borderId="0" xfId="0" applyNumberFormat="1" applyProtection="1">
      <protection locked="0"/>
    </xf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3" fontId="0" fillId="0" borderId="2" xfId="0" applyNumberFormat="1" applyBorder="1"/>
    <xf numFmtId="0" fontId="0" fillId="0" borderId="0" xfId="0" applyAlignment="1">
      <alignment readingOrder="1"/>
    </xf>
    <xf numFmtId="0" fontId="28" fillId="0" borderId="0" xfId="0" applyFont="1" applyAlignment="1">
      <alignment horizontal="left"/>
    </xf>
    <xf numFmtId="0" fontId="12" fillId="0" borderId="0" xfId="0" applyFont="1"/>
    <xf numFmtId="0" fontId="18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5" fillId="0" borderId="0" xfId="0" applyFont="1" applyAlignment="1">
      <alignment vertical="top"/>
    </xf>
    <xf numFmtId="0" fontId="0" fillId="0" borderId="0" xfId="0" applyAlignment="1">
      <alignment horizontal="right" vertical="top"/>
    </xf>
    <xf numFmtId="0" fontId="0" fillId="0" borderId="1" xfId="0" applyBorder="1" applyAlignment="1">
      <alignment wrapText="1"/>
    </xf>
    <xf numFmtId="0" fontId="8" fillId="0" borderId="1" xfId="0" applyFont="1" applyBorder="1" applyAlignment="1">
      <alignment horizontal="center" wrapText="1"/>
    </xf>
    <xf numFmtId="3" fontId="8" fillId="0" borderId="0" xfId="0" applyNumberFormat="1" applyFont="1" applyProtection="1">
      <protection locked="0"/>
    </xf>
    <xf numFmtId="3" fontId="8" fillId="0" borderId="0" xfId="0" applyNumberFormat="1" applyFont="1" applyAlignment="1">
      <alignment horizontal="right" wrapText="1"/>
    </xf>
    <xf numFmtId="3" fontId="0" fillId="0" borderId="2" xfId="0" applyNumberFormat="1" applyBorder="1" applyProtection="1">
      <protection locked="0"/>
    </xf>
    <xf numFmtId="3" fontId="5" fillId="0" borderId="0" xfId="0" applyNumberFormat="1" applyFont="1" applyProtection="1">
      <protection locked="0"/>
    </xf>
    <xf numFmtId="3" fontId="8" fillId="0" borderId="2" xfId="0" applyNumberFormat="1" applyFont="1" applyBorder="1" applyProtection="1">
      <protection locked="0"/>
    </xf>
    <xf numFmtId="3" fontId="5" fillId="0" borderId="2" xfId="0" applyNumberFormat="1" applyFont="1" applyBorder="1" applyProtection="1">
      <protection locked="0"/>
    </xf>
    <xf numFmtId="3" fontId="5" fillId="0" borderId="0" xfId="0" applyNumberFormat="1" applyFont="1" applyAlignment="1" applyProtection="1">
      <alignment horizontal="right"/>
      <protection locked="0"/>
    </xf>
    <xf numFmtId="3" fontId="8" fillId="0" borderId="1" xfId="0" applyNumberFormat="1" applyFont="1" applyBorder="1"/>
    <xf numFmtId="0" fontId="5" fillId="0" borderId="1" xfId="0" applyFont="1" applyBorder="1"/>
    <xf numFmtId="3" fontId="30" fillId="0" borderId="0" xfId="0" applyNumberFormat="1" applyFont="1"/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right"/>
    </xf>
    <xf numFmtId="14" fontId="5" fillId="0" borderId="0" xfId="0" applyNumberFormat="1" applyFont="1"/>
    <xf numFmtId="0" fontId="6" fillId="0" borderId="3" xfId="0" applyFont="1" applyBorder="1" applyAlignment="1">
      <alignment wrapText="1"/>
    </xf>
    <xf numFmtId="0" fontId="8" fillId="0" borderId="3" xfId="0" applyFont="1" applyBorder="1" applyAlignment="1">
      <alignment horizontal="right" wrapText="1"/>
    </xf>
    <xf numFmtId="0" fontId="5" fillId="0" borderId="3" xfId="0" applyFont="1" applyBorder="1" applyAlignment="1">
      <alignment horizontal="right" wrapText="1"/>
    </xf>
    <xf numFmtId="3" fontId="5" fillId="0" borderId="0" xfId="0" applyNumberFormat="1" applyFont="1"/>
    <xf numFmtId="0" fontId="14" fillId="0" borderId="0" xfId="0" applyFont="1" applyAlignment="1">
      <alignment readingOrder="1"/>
    </xf>
    <xf numFmtId="0" fontId="18" fillId="0" borderId="0" xfId="0" applyFont="1" applyAlignment="1">
      <alignment vertical="top" readingOrder="1"/>
    </xf>
    <xf numFmtId="3" fontId="0" fillId="0" borderId="0" xfId="0" applyNumberFormat="1" applyAlignment="1">
      <alignment vertical="top"/>
    </xf>
    <xf numFmtId="0" fontId="14" fillId="0" borderId="0" xfId="0" applyFont="1" applyAlignment="1">
      <alignment wrapText="1" readingOrder="1"/>
    </xf>
    <xf numFmtId="0" fontId="18" fillId="0" borderId="0" xfId="0" applyFont="1" applyAlignment="1">
      <alignment horizontal="left" vertical="top"/>
    </xf>
    <xf numFmtId="0" fontId="18" fillId="0" borderId="0" xfId="0" applyFont="1" applyAlignment="1">
      <alignment horizontal="left" vertical="center"/>
    </xf>
    <xf numFmtId="0" fontId="5" fillId="0" borderId="2" xfId="0" applyFont="1" applyBorder="1" applyAlignment="1">
      <alignment horizontal="right"/>
    </xf>
    <xf numFmtId="3" fontId="0" fillId="0" borderId="2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3" fontId="8" fillId="0" borderId="0" xfId="0" applyNumberFormat="1" applyFont="1" applyAlignment="1" applyProtection="1">
      <alignment horizontal="right"/>
      <protection locked="0"/>
    </xf>
    <xf numFmtId="3" fontId="8" fillId="0" borderId="0" xfId="0" applyNumberFormat="1" applyFont="1" applyAlignment="1">
      <alignment horizontal="right"/>
    </xf>
    <xf numFmtId="3" fontId="8" fillId="0" borderId="2" xfId="0" applyNumberFormat="1" applyFont="1" applyBorder="1" applyAlignment="1">
      <alignment horizontal="center"/>
    </xf>
    <xf numFmtId="165" fontId="0" fillId="0" borderId="2" xfId="0" applyNumberFormat="1" applyBorder="1"/>
    <xf numFmtId="0" fontId="18" fillId="0" borderId="0" xfId="0" applyFont="1" applyAlignment="1">
      <alignment readingOrder="1"/>
    </xf>
    <xf numFmtId="0" fontId="18" fillId="0" borderId="0" xfId="0" applyFont="1" applyAlignment="1">
      <alignment vertical="center"/>
    </xf>
    <xf numFmtId="1" fontId="10" fillId="0" borderId="0" xfId="0" applyNumberFormat="1" applyFont="1"/>
    <xf numFmtId="0" fontId="10" fillId="0" borderId="1" xfId="0" applyFont="1" applyBorder="1"/>
    <xf numFmtId="0" fontId="7" fillId="0" borderId="3" xfId="0" applyFont="1" applyBorder="1" applyAlignment="1">
      <alignment wrapText="1"/>
    </xf>
    <xf numFmtId="167" fontId="5" fillId="0" borderId="3" xfId="0" applyNumberFormat="1" applyFont="1" applyBorder="1" applyAlignment="1">
      <alignment horizontal="right" wrapText="1"/>
    </xf>
    <xf numFmtId="168" fontId="5" fillId="0" borderId="3" xfId="0" applyNumberFormat="1" applyFont="1" applyBorder="1" applyAlignment="1">
      <alignment horizontal="right" wrapText="1"/>
    </xf>
    <xf numFmtId="0" fontId="5" fillId="0" borderId="3" xfId="0" applyFont="1" applyBorder="1" applyAlignment="1">
      <alignment horizontal="right"/>
    </xf>
    <xf numFmtId="0" fontId="5" fillId="0" borderId="0" xfId="0" applyFont="1" applyAlignment="1">
      <alignment horizontal="center"/>
    </xf>
    <xf numFmtId="1" fontId="14" fillId="0" borderId="0" xfId="0" applyNumberFormat="1" applyFont="1"/>
    <xf numFmtId="0" fontId="14" fillId="0" borderId="0" xfId="0" applyFont="1" applyAlignment="1">
      <alignment vertical="top"/>
    </xf>
    <xf numFmtId="3" fontId="8" fillId="0" borderId="0" xfId="0" applyNumberFormat="1" applyFont="1" applyAlignment="1">
      <alignment vertical="top"/>
    </xf>
    <xf numFmtId="165" fontId="0" fillId="0" borderId="0" xfId="0" applyNumberFormat="1"/>
    <xf numFmtId="0" fontId="33" fillId="0" borderId="3" xfId="0" applyFont="1" applyBorder="1" applyAlignment="1">
      <alignment horizontal="center" wrapText="1"/>
    </xf>
    <xf numFmtId="0" fontId="32" fillId="0" borderId="3" xfId="0" applyFont="1" applyBorder="1" applyAlignment="1">
      <alignment wrapText="1"/>
    </xf>
    <xf numFmtId="0" fontId="34" fillId="0" borderId="3" xfId="0" applyFont="1" applyBorder="1" applyAlignment="1">
      <alignment wrapText="1"/>
    </xf>
    <xf numFmtId="0" fontId="32" fillId="0" borderId="4" xfId="0" applyFont="1" applyBorder="1" applyAlignment="1">
      <alignment wrapText="1"/>
    </xf>
    <xf numFmtId="0" fontId="34" fillId="0" borderId="3" xfId="4" applyFont="1" applyBorder="1" applyAlignment="1">
      <alignment wrapText="1"/>
    </xf>
    <xf numFmtId="0" fontId="32" fillId="0" borderId="3" xfId="4" applyFont="1" applyBorder="1" applyAlignment="1">
      <alignment wrapText="1"/>
    </xf>
    <xf numFmtId="165" fontId="0" fillId="0" borderId="0" xfId="0" applyNumberFormat="1" applyAlignment="1">
      <alignment wrapText="1"/>
    </xf>
    <xf numFmtId="0" fontId="32" fillId="0" borderId="0" xfId="0" applyFont="1" applyAlignment="1">
      <alignment wrapText="1"/>
    </xf>
    <xf numFmtId="0" fontId="34" fillId="0" borderId="0" xfId="0" applyFont="1" applyAlignment="1">
      <alignment wrapText="1"/>
    </xf>
    <xf numFmtId="0" fontId="32" fillId="0" borderId="5" xfId="0" applyFont="1" applyBorder="1" applyAlignment="1">
      <alignment wrapText="1"/>
    </xf>
    <xf numFmtId="165" fontId="32" fillId="0" borderId="5" xfId="0" applyNumberFormat="1" applyFont="1" applyBorder="1" applyAlignment="1">
      <alignment wrapText="1"/>
    </xf>
    <xf numFmtId="3" fontId="3" fillId="0" borderId="0" xfId="4" applyNumberFormat="1" applyFont="1" applyAlignment="1">
      <alignment wrapText="1"/>
    </xf>
    <xf numFmtId="165" fontId="32" fillId="0" borderId="5" xfId="0" applyNumberFormat="1" applyFont="1" applyBorder="1"/>
    <xf numFmtId="0" fontId="34" fillId="0" borderId="0" xfId="0" applyFont="1"/>
    <xf numFmtId="165" fontId="0" fillId="0" borderId="5" xfId="0" applyNumberFormat="1" applyBorder="1"/>
    <xf numFmtId="3" fontId="3" fillId="0" borderId="0" xfId="4" applyNumberFormat="1" applyFont="1"/>
    <xf numFmtId="165" fontId="38" fillId="0" borderId="0" xfId="4" applyNumberFormat="1" applyFont="1"/>
    <xf numFmtId="165" fontId="36" fillId="0" borderId="0" xfId="0" quotePrefix="1" applyNumberFormat="1" applyFont="1"/>
    <xf numFmtId="0" fontId="0" fillId="0" borderId="5" xfId="0" applyBorder="1" applyAlignment="1">
      <alignment wrapText="1"/>
    </xf>
    <xf numFmtId="0" fontId="0" fillId="0" borderId="5" xfId="0" applyBorder="1"/>
    <xf numFmtId="165" fontId="36" fillId="0" borderId="0" xfId="0" applyNumberFormat="1" applyFont="1"/>
    <xf numFmtId="0" fontId="37" fillId="0" borderId="0" xfId="0" applyFont="1"/>
    <xf numFmtId="0" fontId="37" fillId="0" borderId="0" xfId="4" applyFont="1"/>
    <xf numFmtId="165" fontId="34" fillId="0" borderId="0" xfId="0" applyNumberFormat="1" applyFont="1"/>
    <xf numFmtId="3" fontId="2" fillId="0" borderId="0" xfId="4" applyNumberFormat="1" applyFont="1" applyAlignment="1">
      <alignment horizontal="right"/>
    </xf>
    <xf numFmtId="3" fontId="18" fillId="0" borderId="0" xfId="0" applyNumberFormat="1" applyFont="1"/>
    <xf numFmtId="3" fontId="8" fillId="0" borderId="0" xfId="0" applyNumberFormat="1" applyFont="1" applyAlignment="1">
      <alignment horizontal="center"/>
    </xf>
    <xf numFmtId="0" fontId="6" fillId="0" borderId="3" xfId="0" applyFont="1" applyBorder="1" applyAlignment="1">
      <alignment horizontal="center" wrapText="1"/>
    </xf>
    <xf numFmtId="3" fontId="8" fillId="0" borderId="3" xfId="0" applyNumberFormat="1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165" fontId="32" fillId="0" borderId="0" xfId="0" applyNumberFormat="1" applyFont="1"/>
    <xf numFmtId="165" fontId="38" fillId="0" borderId="6" xfId="4" applyNumberFormat="1" applyFont="1" applyBorder="1"/>
    <xf numFmtId="165" fontId="34" fillId="0" borderId="6" xfId="0" applyNumberFormat="1" applyFont="1" applyBorder="1"/>
    <xf numFmtId="0" fontId="5" fillId="0" borderId="3" xfId="0" applyFont="1" applyBorder="1" applyAlignment="1">
      <alignment wrapText="1"/>
    </xf>
    <xf numFmtId="165" fontId="38" fillId="0" borderId="6" xfId="4" applyNumberFormat="1" applyFont="1" applyBorder="1" applyAlignment="1">
      <alignment horizontal="right"/>
    </xf>
    <xf numFmtId="0" fontId="8" fillId="0" borderId="1" xfId="0" applyFont="1" applyBorder="1"/>
    <xf numFmtId="3" fontId="5" fillId="0" borderId="1" xfId="0" applyNumberFormat="1" applyFont="1" applyBorder="1" applyAlignment="1">
      <alignment horizontal="right"/>
    </xf>
    <xf numFmtId="3" fontId="5" fillId="0" borderId="0" xfId="3" applyNumberFormat="1" applyFont="1" applyFill="1"/>
    <xf numFmtId="0" fontId="17" fillId="0" borderId="0" xfId="0" applyFont="1" applyAlignment="1">
      <alignment wrapText="1"/>
    </xf>
    <xf numFmtId="3" fontId="17" fillId="0" borderId="0" xfId="0" quotePrefix="1" applyNumberFormat="1" applyFont="1" applyAlignment="1">
      <alignment horizontal="right"/>
    </xf>
    <xf numFmtId="3" fontId="23" fillId="0" borderId="0" xfId="0" applyNumberFormat="1" applyFont="1"/>
    <xf numFmtId="3" fontId="22" fillId="0" borderId="0" xfId="0" applyNumberFormat="1" applyFont="1"/>
    <xf numFmtId="0" fontId="28" fillId="0" borderId="0" xfId="0" applyFont="1"/>
    <xf numFmtId="0" fontId="28" fillId="0" borderId="0" xfId="0" applyFont="1" applyAlignment="1">
      <alignment vertical="center"/>
    </xf>
    <xf numFmtId="0" fontId="28" fillId="0" borderId="0" xfId="0" applyFont="1" applyAlignment="1">
      <alignment vertical="top"/>
    </xf>
    <xf numFmtId="3" fontId="1" fillId="0" borderId="0" xfId="4" applyNumberFormat="1" applyFont="1" applyAlignment="1">
      <alignment horizontal="right"/>
    </xf>
    <xf numFmtId="0" fontId="17" fillId="0" borderId="0" xfId="0" applyFont="1" applyAlignment="1">
      <alignment vertical="top"/>
    </xf>
    <xf numFmtId="4" fontId="17" fillId="0" borderId="0" xfId="0" applyNumberFormat="1" applyFont="1" applyAlignment="1">
      <alignment horizontal="right"/>
    </xf>
    <xf numFmtId="0" fontId="5" fillId="0" borderId="3" xfId="0" applyFont="1" applyBorder="1"/>
    <xf numFmtId="3" fontId="5" fillId="0" borderId="3" xfId="0" applyNumberFormat="1" applyFont="1" applyBorder="1"/>
    <xf numFmtId="166" fontId="5" fillId="0" borderId="3" xfId="0" applyNumberFormat="1" applyFont="1" applyBorder="1"/>
    <xf numFmtId="0" fontId="16" fillId="0" borderId="3" xfId="0" applyFont="1" applyBorder="1"/>
    <xf numFmtId="3" fontId="16" fillId="0" borderId="3" xfId="0" applyNumberFormat="1" applyFont="1" applyBorder="1"/>
    <xf numFmtId="0" fontId="0" fillId="0" borderId="3" xfId="0" applyBorder="1"/>
    <xf numFmtId="0" fontId="30" fillId="0" borderId="3" xfId="0" applyFont="1" applyBorder="1" applyAlignment="1">
      <alignment horizontal="right" wrapText="1"/>
    </xf>
    <xf numFmtId="167" fontId="5" fillId="0" borderId="2" xfId="0" applyNumberFormat="1" applyFont="1" applyBorder="1" applyAlignment="1">
      <alignment horizontal="left"/>
    </xf>
    <xf numFmtId="3" fontId="8" fillId="0" borderId="2" xfId="0" applyNumberFormat="1" applyFont="1" applyBorder="1"/>
    <xf numFmtId="167" fontId="5" fillId="0" borderId="0" xfId="0" applyNumberFormat="1" applyFont="1" applyAlignment="1">
      <alignment horizontal="left"/>
    </xf>
    <xf numFmtId="3" fontId="30" fillId="0" borderId="0" xfId="0" applyNumberFormat="1" applyFont="1" applyAlignment="1">
      <alignment horizontal="right"/>
    </xf>
    <xf numFmtId="167" fontId="5" fillId="0" borderId="0" xfId="0" quotePrefix="1" applyNumberFormat="1" applyFont="1" applyAlignment="1">
      <alignment horizontal="left"/>
    </xf>
    <xf numFmtId="3" fontId="0" fillId="0" borderId="0" xfId="0" applyNumberFormat="1" applyAlignment="1" applyProtection="1">
      <alignment horizontal="right"/>
      <protection locked="0"/>
    </xf>
    <xf numFmtId="3" fontId="5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3" fontId="8" fillId="0" borderId="0" xfId="3" applyNumberFormat="1" applyFont="1" applyFill="1"/>
    <xf numFmtId="0" fontId="42" fillId="0" borderId="0" xfId="0" applyFont="1"/>
    <xf numFmtId="1" fontId="42" fillId="0" borderId="0" xfId="0" applyNumberFormat="1" applyFont="1"/>
    <xf numFmtId="3" fontId="42" fillId="0" borderId="0" xfId="0" applyNumberFormat="1" applyFont="1"/>
    <xf numFmtId="0" fontId="5" fillId="2" borderId="1" xfId="0" applyFont="1" applyFill="1" applyBorder="1"/>
    <xf numFmtId="0" fontId="30" fillId="2" borderId="0" xfId="0" applyFont="1" applyFill="1"/>
    <xf numFmtId="0" fontId="30" fillId="2" borderId="1" xfId="0" applyFont="1" applyFill="1" applyBorder="1"/>
    <xf numFmtId="0" fontId="8" fillId="2" borderId="0" xfId="0" applyFont="1" applyFill="1"/>
    <xf numFmtId="3" fontId="43" fillId="0" borderId="0" xfId="0" applyNumberFormat="1" applyFont="1"/>
    <xf numFmtId="0" fontId="43" fillId="0" borderId="0" xfId="0" applyFont="1"/>
    <xf numFmtId="0" fontId="5" fillId="0" borderId="1" xfId="0" applyFont="1" applyBorder="1" applyAlignment="1">
      <alignment horizontal="center"/>
    </xf>
    <xf numFmtId="3" fontId="5" fillId="0" borderId="0" xfId="0" applyNumberFormat="1" applyFont="1" applyAlignment="1">
      <alignment horizontal="right"/>
    </xf>
    <xf numFmtId="3" fontId="8" fillId="0" borderId="1" xfId="0" applyNumberFormat="1" applyFont="1" applyBorder="1" applyAlignment="1">
      <alignment horizontal="right"/>
    </xf>
    <xf numFmtId="3" fontId="8" fillId="0" borderId="1" xfId="0" applyNumberFormat="1" applyFont="1" applyBorder="1" applyAlignment="1">
      <alignment horizontal="left"/>
    </xf>
    <xf numFmtId="165" fontId="0" fillId="0" borderId="1" xfId="0" applyNumberFormat="1" applyBorder="1"/>
    <xf numFmtId="0" fontId="0" fillId="0" borderId="0" xfId="0" applyAlignment="1">
      <alignment horizontal="left"/>
    </xf>
    <xf numFmtId="0" fontId="8" fillId="0" borderId="2" xfId="0" applyFont="1" applyBorder="1"/>
    <xf numFmtId="0" fontId="8" fillId="0" borderId="0" xfId="0" applyFont="1" applyAlignment="1">
      <alignment horizontal="right"/>
    </xf>
    <xf numFmtId="1" fontId="8" fillId="0" borderId="0" xfId="0" applyNumberFormat="1" applyFont="1"/>
    <xf numFmtId="165" fontId="8" fillId="0" borderId="0" xfId="0" applyNumberFormat="1" applyFont="1"/>
    <xf numFmtId="165" fontId="45" fillId="0" borderId="6" xfId="4" applyNumberFormat="1" applyFont="1" applyBorder="1"/>
    <xf numFmtId="165" fontId="46" fillId="0" borderId="6" xfId="0" applyNumberFormat="1" applyFont="1" applyBorder="1"/>
    <xf numFmtId="165" fontId="45" fillId="0" borderId="6" xfId="4" applyNumberFormat="1" applyFont="1" applyBorder="1" applyAlignment="1">
      <alignment horizontal="right"/>
    </xf>
    <xf numFmtId="165" fontId="47" fillId="0" borderId="0" xfId="0" applyNumberFormat="1" applyFont="1"/>
    <xf numFmtId="3" fontId="48" fillId="0" borderId="0" xfId="4" applyNumberFormat="1" applyFont="1" applyAlignment="1">
      <alignment horizontal="right"/>
    </xf>
    <xf numFmtId="0" fontId="8" fillId="0" borderId="0" xfId="0" applyFont="1" applyAlignment="1">
      <alignment wrapText="1"/>
    </xf>
    <xf numFmtId="0" fontId="0" fillId="2" borderId="0" xfId="0" applyFill="1"/>
    <xf numFmtId="3" fontId="0" fillId="2" borderId="0" xfId="0" applyNumberFormat="1" applyFill="1"/>
    <xf numFmtId="3" fontId="30" fillId="2" borderId="0" xfId="0" applyNumberFormat="1" applyFont="1" applyFill="1"/>
    <xf numFmtId="0" fontId="31" fillId="2" borderId="0" xfId="0" applyFont="1" applyFill="1"/>
    <xf numFmtId="0" fontId="30" fillId="2" borderId="1" xfId="0" quotePrefix="1" applyFont="1" applyFill="1" applyBorder="1"/>
    <xf numFmtId="3" fontId="8" fillId="2" borderId="0" xfId="7" applyNumberFormat="1" applyFont="1" applyFill="1"/>
    <xf numFmtId="1" fontId="0" fillId="2" borderId="0" xfId="0" applyNumberFormat="1" applyFill="1"/>
    <xf numFmtId="1" fontId="30" fillId="2" borderId="1" xfId="0" quotePrefix="1" applyNumberFormat="1" applyFont="1" applyFill="1" applyBorder="1"/>
    <xf numFmtId="3" fontId="8" fillId="2" borderId="0" xfId="0" applyNumberFormat="1" applyFont="1" applyFill="1" applyAlignment="1">
      <alignment horizontal="right"/>
    </xf>
    <xf numFmtId="0" fontId="0" fillId="2" borderId="0" xfId="0" applyFill="1" applyAlignment="1">
      <alignment horizontal="right"/>
    </xf>
    <xf numFmtId="0" fontId="30" fillId="0" borderId="1" xfId="0" applyFont="1" applyBorder="1"/>
    <xf numFmtId="14" fontId="30" fillId="0" borderId="1" xfId="0" applyNumberFormat="1" applyFont="1" applyBorder="1"/>
    <xf numFmtId="9" fontId="30" fillId="0" borderId="0" xfId="2" applyFont="1" applyFill="1"/>
    <xf numFmtId="9" fontId="31" fillId="0" borderId="0" xfId="2" applyFont="1" applyFill="1"/>
    <xf numFmtId="1" fontId="30" fillId="0" borderId="0" xfId="0" applyNumberFormat="1" applyFont="1"/>
    <xf numFmtId="0" fontId="8" fillId="0" borderId="2" xfId="0" quotePrefix="1" applyFont="1" applyBorder="1" applyAlignment="1">
      <alignment horizontal="right"/>
    </xf>
    <xf numFmtId="0" fontId="30" fillId="0" borderId="0" xfId="0" applyFont="1" applyAlignment="1">
      <alignment horizontal="left"/>
    </xf>
    <xf numFmtId="0" fontId="31" fillId="0" borderId="0" xfId="0" applyFont="1"/>
    <xf numFmtId="4" fontId="17" fillId="0" borderId="0" xfId="0" applyNumberFormat="1" applyFont="1"/>
    <xf numFmtId="165" fontId="30" fillId="0" borderId="0" xfId="0" applyNumberFormat="1" applyFont="1"/>
    <xf numFmtId="9" fontId="31" fillId="0" borderId="0" xfId="0" applyNumberFormat="1" applyFont="1"/>
    <xf numFmtId="166" fontId="8" fillId="0" borderId="0" xfId="0" applyNumberFormat="1" applyFont="1"/>
    <xf numFmtId="166" fontId="30" fillId="0" borderId="0" xfId="0" applyNumberFormat="1" applyFont="1"/>
    <xf numFmtId="0" fontId="10" fillId="0" borderId="0" xfId="0" applyFont="1" applyAlignment="1">
      <alignment wrapText="1"/>
    </xf>
    <xf numFmtId="0" fontId="0" fillId="0" borderId="0" xfId="0"/>
    <xf numFmtId="0" fontId="8" fillId="2" borderId="1" xfId="0" applyFont="1" applyFill="1" applyBorder="1"/>
    <xf numFmtId="165" fontId="30" fillId="2" borderId="0" xfId="0" applyNumberFormat="1" applyFont="1" applyFill="1"/>
    <xf numFmtId="165" fontId="45" fillId="0" borderId="0" xfId="4" applyNumberFormat="1" applyFont="1" applyAlignment="1">
      <alignment horizontal="right"/>
    </xf>
  </cellXfs>
  <cellStyles count="8">
    <cellStyle name="Följde hyperlänken" xfId="1" xr:uid="{00000000-0005-0000-0000-000000000000}"/>
    <cellStyle name="Normal" xfId="0" builtinId="0"/>
    <cellStyle name="Normal 11" xfId="4" xr:uid="{00000000-0005-0000-0000-000002000000}"/>
    <cellStyle name="Normal 11 6" xfId="6" xr:uid="{E0BD89AE-9728-4B84-BBBF-6841C8F7D9A5}"/>
    <cellStyle name="Normal 2" xfId="5" xr:uid="{00000000-0005-0000-0000-000002000000}"/>
    <cellStyle name="Procent" xfId="2" builtinId="5"/>
    <cellStyle name="Tal2" xfId="7" xr:uid="{8712846A-3A6D-49B6-87B6-A41A094DEE13}"/>
    <cellStyle name="Tusental" xfId="3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7"/>
  <sheetViews>
    <sheetView showGridLines="0" tabSelected="1" zoomScaleNormal="100" workbookViewId="0">
      <selection activeCell="A2" sqref="A2"/>
    </sheetView>
  </sheetViews>
  <sheetFormatPr defaultRowHeight="12.5"/>
  <cols>
    <col min="1" max="1" width="5" customWidth="1"/>
    <col min="2" max="2" width="25" bestFit="1" customWidth="1"/>
    <col min="3" max="4" width="9" bestFit="1" customWidth="1"/>
    <col min="5" max="5" width="2.54296875" customWidth="1"/>
    <col min="6" max="6" width="5" customWidth="1"/>
    <col min="7" max="7" width="22.7265625" customWidth="1"/>
    <col min="8" max="8" width="5.1796875" bestFit="1" customWidth="1"/>
    <col min="9" max="9" width="9" bestFit="1" customWidth="1"/>
  </cols>
  <sheetData>
    <row r="1" spans="1:9" ht="15.5">
      <c r="A1" s="8" t="s">
        <v>0</v>
      </c>
    </row>
    <row r="2" spans="1:9" ht="13">
      <c r="F2" s="7" t="s">
        <v>1</v>
      </c>
    </row>
    <row r="3" spans="1:9" ht="13">
      <c r="A3" s="60" t="s">
        <v>2</v>
      </c>
      <c r="B3" s="6"/>
      <c r="C3" s="195">
        <v>45291</v>
      </c>
      <c r="D3" s="195">
        <v>45657</v>
      </c>
      <c r="F3" s="60" t="s">
        <v>3</v>
      </c>
      <c r="G3" s="6"/>
      <c r="H3" s="6"/>
      <c r="I3" s="195">
        <v>45657</v>
      </c>
    </row>
    <row r="4" spans="1:9" ht="13">
      <c r="A4" t="s">
        <v>4</v>
      </c>
      <c r="C4">
        <f>SUM(C5:C9)</f>
        <v>124</v>
      </c>
      <c r="D4">
        <f>SUM(D5:D9)</f>
        <v>126</v>
      </c>
      <c r="F4" t="s">
        <v>5</v>
      </c>
      <c r="H4" s="196">
        <f>SUM(I5:I9)/I4</f>
        <v>1</v>
      </c>
      <c r="I4" s="3">
        <f>SUM(I5:I9)</f>
        <v>6455.0740877000007</v>
      </c>
    </row>
    <row r="5" spans="1:9" s="37" customFormat="1" ht="13">
      <c r="A5" s="37" t="s">
        <v>6</v>
      </c>
      <c r="B5" s="37" t="s">
        <v>7</v>
      </c>
      <c r="C5" s="37">
        <v>42</v>
      </c>
      <c r="D5" s="37">
        <v>43</v>
      </c>
      <c r="F5" s="37" t="s">
        <v>6</v>
      </c>
      <c r="G5" s="37" t="s">
        <v>8</v>
      </c>
      <c r="H5" s="197">
        <f>I5/I$4</f>
        <v>0.41663660465565067</v>
      </c>
      <c r="I5" s="61">
        <v>2689.4201507000002</v>
      </c>
    </row>
    <row r="6" spans="1:9" s="37" customFormat="1" ht="13">
      <c r="B6" s="37" t="s">
        <v>9</v>
      </c>
      <c r="C6" s="37">
        <v>0</v>
      </c>
      <c r="D6" s="37">
        <v>0</v>
      </c>
      <c r="G6" s="37" t="s">
        <v>10</v>
      </c>
      <c r="H6" s="197">
        <f>I6/I$4</f>
        <v>0.25063463584140822</v>
      </c>
      <c r="I6" s="61">
        <v>1617.8651433</v>
      </c>
    </row>
    <row r="7" spans="1:9" s="37" customFormat="1" ht="13">
      <c r="B7" s="37" t="s">
        <v>11</v>
      </c>
      <c r="C7" s="37">
        <v>36</v>
      </c>
      <c r="D7" s="37">
        <v>37</v>
      </c>
      <c r="G7" s="37" t="s">
        <v>12</v>
      </c>
      <c r="H7" s="197">
        <f>I7/I$4</f>
        <v>2.8603738979824565E-2</v>
      </c>
      <c r="I7" s="61">
        <v>184.6392543</v>
      </c>
    </row>
    <row r="8" spans="1:9" s="37" customFormat="1" ht="13">
      <c r="B8" s="37" t="s">
        <v>13</v>
      </c>
      <c r="C8" s="37">
        <v>44</v>
      </c>
      <c r="D8" s="37">
        <v>44</v>
      </c>
      <c r="G8" s="37" t="s">
        <v>14</v>
      </c>
      <c r="H8" s="197">
        <f>I8/I$4</f>
        <v>0.22774628729688468</v>
      </c>
      <c r="I8" s="61">
        <v>1470.1191577000002</v>
      </c>
    </row>
    <row r="9" spans="1:9" ht="13">
      <c r="B9" s="37" t="s">
        <v>15</v>
      </c>
      <c r="C9" s="37">
        <v>2</v>
      </c>
      <c r="D9" s="37">
        <v>2</v>
      </c>
      <c r="F9" s="37"/>
      <c r="G9" s="37" t="s">
        <v>16</v>
      </c>
      <c r="H9" s="197">
        <f>I9/I$4</f>
        <v>7.6378733226231801E-2</v>
      </c>
      <c r="I9" s="61">
        <v>493.03038170000002</v>
      </c>
    </row>
    <row r="10" spans="1:9" ht="6.75" customHeight="1">
      <c r="B10" s="37"/>
      <c r="F10" s="37"/>
      <c r="G10" s="37"/>
      <c r="H10" s="197"/>
      <c r="I10" s="198"/>
    </row>
    <row r="11" spans="1:9" ht="13">
      <c r="A11" s="60" t="s">
        <v>17</v>
      </c>
      <c r="B11" s="6"/>
      <c r="C11" s="195">
        <v>45291</v>
      </c>
      <c r="D11" s="195">
        <v>45657</v>
      </c>
      <c r="F11" s="60" t="s">
        <v>18</v>
      </c>
      <c r="G11" s="6"/>
      <c r="H11" s="6"/>
      <c r="I11" s="195">
        <v>45657</v>
      </c>
    </row>
    <row r="12" spans="1:9" ht="13">
      <c r="A12" t="s">
        <v>4</v>
      </c>
      <c r="C12" s="1">
        <f>C13+C14</f>
        <v>959</v>
      </c>
      <c r="D12" s="1">
        <f>D13+D14</f>
        <v>939</v>
      </c>
      <c r="F12" t="s">
        <v>21</v>
      </c>
      <c r="H12" s="196">
        <f>SUM(I13:I17)/I12</f>
        <v>1</v>
      </c>
      <c r="I12" s="3">
        <f>SUM(I13:I17)</f>
        <v>5445.6915407000006</v>
      </c>
    </row>
    <row r="13" spans="1:9" ht="15">
      <c r="A13" s="37" t="s">
        <v>6</v>
      </c>
      <c r="B13" s="37" t="s">
        <v>346</v>
      </c>
      <c r="C13" s="61">
        <v>840</v>
      </c>
      <c r="D13" s="61">
        <v>813</v>
      </c>
      <c r="F13" s="37" t="s">
        <v>6</v>
      </c>
      <c r="G13" s="37" t="s">
        <v>8</v>
      </c>
      <c r="H13" s="197">
        <f>I13/I$12</f>
        <v>0.29212000288865347</v>
      </c>
      <c r="I13" s="61">
        <v>1590.7954285999999</v>
      </c>
    </row>
    <row r="14" spans="1:9" ht="13">
      <c r="A14" s="37"/>
      <c r="B14" s="37" t="s">
        <v>13</v>
      </c>
      <c r="C14" s="37">
        <v>119</v>
      </c>
      <c r="D14" s="37">
        <v>126</v>
      </c>
      <c r="F14" s="37"/>
      <c r="G14" s="37" t="s">
        <v>10</v>
      </c>
      <c r="H14" s="197">
        <f>I14/I$12</f>
        <v>0.30224777352858045</v>
      </c>
      <c r="I14" s="61">
        <v>1645.9481435</v>
      </c>
    </row>
    <row r="15" spans="1:9" s="37" customFormat="1" ht="13">
      <c r="A15" s="201"/>
      <c r="B15"/>
      <c r="C15"/>
      <c r="D15"/>
      <c r="G15" s="37" t="s">
        <v>12</v>
      </c>
      <c r="H15" s="197">
        <f>I15/I$12</f>
        <v>2.5745876029176978E-2</v>
      </c>
      <c r="I15" s="61">
        <v>140.2040993</v>
      </c>
    </row>
    <row r="16" spans="1:9" s="37" customFormat="1" ht="13">
      <c r="A16" s="60" t="s">
        <v>19</v>
      </c>
      <c r="B16" s="60"/>
      <c r="C16" s="194">
        <v>2023</v>
      </c>
      <c r="D16" s="194">
        <v>2024</v>
      </c>
      <c r="G16" s="37" t="s">
        <v>14</v>
      </c>
      <c r="H16" s="197">
        <f>I16/I$12</f>
        <v>0.34785254016728662</v>
      </c>
      <c r="I16" s="61">
        <v>1894.2976354</v>
      </c>
    </row>
    <row r="17" spans="1:9" ht="13">
      <c r="A17" t="s">
        <v>4</v>
      </c>
      <c r="C17" s="1">
        <f>SUM(C18:C19)</f>
        <v>44438</v>
      </c>
      <c r="D17" s="1">
        <f>SUM(D18:D19)</f>
        <v>45958</v>
      </c>
      <c r="F17" s="37"/>
      <c r="G17" s="37" t="s">
        <v>16</v>
      </c>
      <c r="H17" s="197">
        <f>I17/I$12</f>
        <v>3.2033807386302363E-2</v>
      </c>
      <c r="I17" s="61">
        <v>174.44623389999998</v>
      </c>
    </row>
    <row r="18" spans="1:9" ht="15">
      <c r="A18" s="37" t="s">
        <v>6</v>
      </c>
      <c r="B18" s="37" t="s">
        <v>346</v>
      </c>
      <c r="C18" s="61">
        <v>42396</v>
      </c>
      <c r="D18" s="61">
        <v>43806</v>
      </c>
    </row>
    <row r="19" spans="1:9" ht="13">
      <c r="A19" s="37"/>
      <c r="B19" s="37" t="s">
        <v>13</v>
      </c>
      <c r="C19" s="61">
        <v>2042</v>
      </c>
      <c r="D19" s="61">
        <v>2152</v>
      </c>
      <c r="F19" s="7" t="s">
        <v>356</v>
      </c>
      <c r="G19" s="2"/>
    </row>
    <row r="20" spans="1:9" ht="13">
      <c r="A20" s="37"/>
      <c r="B20" s="37"/>
      <c r="C20" s="61"/>
      <c r="D20" s="61"/>
      <c r="F20" s="60" t="s">
        <v>357</v>
      </c>
      <c r="G20" s="130"/>
      <c r="H20" s="6"/>
      <c r="I20" s="195">
        <v>45657</v>
      </c>
    </row>
    <row r="21" spans="1:9" ht="13">
      <c r="A21" s="60" t="s">
        <v>20</v>
      </c>
      <c r="B21" s="194"/>
      <c r="C21" s="195">
        <v>45291</v>
      </c>
      <c r="D21" s="195">
        <v>45657</v>
      </c>
      <c r="F21" t="s">
        <v>21</v>
      </c>
      <c r="H21" s="196">
        <f>(SUM(I22:I23)+SUM(I24:I24))/I21</f>
        <v>1</v>
      </c>
      <c r="I21" s="1">
        <f>SUM(I22:I24)</f>
        <v>5360.7761128000002</v>
      </c>
    </row>
    <row r="22" spans="1:9" ht="13">
      <c r="A22" s="2" t="s">
        <v>247</v>
      </c>
      <c r="B22" s="37"/>
      <c r="C22" s="61">
        <v>58.462000000000003</v>
      </c>
      <c r="D22" s="61">
        <v>57.094000000000001</v>
      </c>
      <c r="F22" s="37" t="s">
        <v>6</v>
      </c>
      <c r="G22" s="37" t="s">
        <v>22</v>
      </c>
      <c r="H22" s="197">
        <f>I22/I$21</f>
        <v>0.52640290848223315</v>
      </c>
      <c r="I22" s="61">
        <v>2821.9281375</v>
      </c>
    </row>
    <row r="23" spans="1:9" ht="13">
      <c r="F23" s="37"/>
      <c r="G23" s="37" t="s">
        <v>23</v>
      </c>
      <c r="H23" s="197">
        <f>I23/I$21</f>
        <v>0.26576212992709108</v>
      </c>
      <c r="I23" s="61">
        <v>1424.6912778000001</v>
      </c>
    </row>
    <row r="24" spans="1:9" ht="13">
      <c r="A24" s="162" t="s">
        <v>24</v>
      </c>
      <c r="B24" s="162"/>
      <c r="C24" s="188">
        <v>2022</v>
      </c>
      <c r="D24" s="188">
        <v>2023</v>
      </c>
      <c r="F24" s="37"/>
      <c r="G24" s="37" t="s">
        <v>25</v>
      </c>
      <c r="H24" s="197">
        <f>I24/I$21</f>
        <v>0.20783496159067574</v>
      </c>
      <c r="I24" s="61">
        <v>1114.1566975000001</v>
      </c>
    </row>
    <row r="25" spans="1:9">
      <c r="A25" s="184" t="s">
        <v>26</v>
      </c>
      <c r="B25" s="184"/>
      <c r="C25" s="185">
        <v>2128</v>
      </c>
      <c r="D25" s="185">
        <v>2049</v>
      </c>
    </row>
    <row r="26" spans="1:9" ht="13">
      <c r="A26" s="184" t="s">
        <v>27</v>
      </c>
      <c r="B26" s="184"/>
      <c r="C26" s="189">
        <v>57</v>
      </c>
      <c r="D26" s="189">
        <v>50</v>
      </c>
      <c r="F26" s="7" t="s">
        <v>28</v>
      </c>
    </row>
    <row r="27" spans="1:9" ht="13">
      <c r="A27" s="184" t="s">
        <v>29</v>
      </c>
      <c r="B27" s="184"/>
      <c r="C27" s="190">
        <v>82</v>
      </c>
      <c r="D27" s="190">
        <v>72</v>
      </c>
      <c r="F27" s="60" t="s">
        <v>30</v>
      </c>
      <c r="G27" s="6"/>
      <c r="H27" s="6"/>
      <c r="I27" s="195"/>
    </row>
    <row r="28" spans="1:9">
      <c r="A28" s="184"/>
      <c r="B28" s="184"/>
      <c r="C28" s="184"/>
      <c r="D28" s="184"/>
      <c r="F28" t="s">
        <v>31</v>
      </c>
      <c r="H28" s="199">
        <v>2023</v>
      </c>
      <c r="I28" s="199">
        <v>2024</v>
      </c>
    </row>
    <row r="29" spans="1:9" ht="13">
      <c r="A29" s="162" t="s">
        <v>32</v>
      </c>
      <c r="B29" s="162"/>
      <c r="C29" s="191">
        <v>2022</v>
      </c>
      <c r="D29" s="191">
        <v>2023</v>
      </c>
      <c r="F29" s="37"/>
      <c r="G29" s="200" t="s">
        <v>33</v>
      </c>
      <c r="H29" s="196">
        <v>0.7653346061275037</v>
      </c>
      <c r="I29" s="196">
        <v>0.85005479130262229</v>
      </c>
    </row>
    <row r="30" spans="1:9" ht="13">
      <c r="A30" s="184" t="s">
        <v>34</v>
      </c>
      <c r="B30" s="184"/>
      <c r="C30" s="192">
        <v>245960</v>
      </c>
      <c r="D30" s="192">
        <v>238512</v>
      </c>
      <c r="F30" s="37"/>
      <c r="G30" s="200" t="s">
        <v>35</v>
      </c>
      <c r="H30" s="196">
        <v>0.21119262942817232</v>
      </c>
      <c r="I30" s="196">
        <v>0.13522998593048344</v>
      </c>
    </row>
    <row r="31" spans="1:9" ht="13">
      <c r="A31" s="184" t="s">
        <v>27</v>
      </c>
      <c r="B31" s="184"/>
      <c r="C31" s="192">
        <v>3037</v>
      </c>
      <c r="D31" s="192">
        <v>3036</v>
      </c>
      <c r="F31" s="37"/>
      <c r="G31" s="200" t="s">
        <v>36</v>
      </c>
      <c r="H31" s="196">
        <v>2.3472764444324019E-2</v>
      </c>
      <c r="I31" s="196">
        <v>1.4715222766894319E-2</v>
      </c>
    </row>
    <row r="32" spans="1:9" ht="13">
      <c r="A32" s="165" t="s">
        <v>29</v>
      </c>
      <c r="B32" s="184"/>
      <c r="C32" s="193">
        <v>965</v>
      </c>
      <c r="D32" s="193">
        <v>985</v>
      </c>
      <c r="F32" s="37"/>
      <c r="G32" s="37"/>
      <c r="H32" s="197"/>
      <c r="I32" s="203"/>
    </row>
    <row r="33" spans="1:9" ht="13">
      <c r="A33" s="187"/>
      <c r="B33" s="184"/>
      <c r="C33" s="184"/>
      <c r="D33" s="184"/>
      <c r="F33" s="60" t="s">
        <v>37</v>
      </c>
      <c r="G33" s="6"/>
      <c r="H33" s="6"/>
      <c r="I33" s="195">
        <v>45657</v>
      </c>
    </row>
    <row r="34" spans="1:9" s="37" customFormat="1" ht="13">
      <c r="A34" s="162" t="s">
        <v>38</v>
      </c>
      <c r="B34" s="162"/>
      <c r="C34" s="191">
        <v>2022</v>
      </c>
      <c r="D34" s="191">
        <v>2023</v>
      </c>
      <c r="F34" s="2" t="s">
        <v>39</v>
      </c>
      <c r="G34"/>
      <c r="H34" s="196">
        <f>SUM(I35:I39)/I34</f>
        <v>1</v>
      </c>
      <c r="I34" s="3">
        <f>SUM(I35:I39)</f>
        <v>7977.494999999999</v>
      </c>
    </row>
    <row r="35" spans="1:9" s="37" customFormat="1" ht="13">
      <c r="A35" s="184" t="s">
        <v>40</v>
      </c>
      <c r="B35" s="184"/>
      <c r="C35" s="185">
        <f>SUM(C36:C41)</f>
        <v>6486.5740000000005</v>
      </c>
      <c r="D35" s="185">
        <f>SUM(D36:D41)</f>
        <v>6717</v>
      </c>
      <c r="F35" s="37" t="s">
        <v>6</v>
      </c>
      <c r="G35" s="37" t="s">
        <v>41</v>
      </c>
      <c r="H35" s="197">
        <f>I35/I$34</f>
        <v>0.33445411122163043</v>
      </c>
      <c r="I35" s="1">
        <v>2668.1060000000002</v>
      </c>
    </row>
    <row r="36" spans="1:9" s="37" customFormat="1" ht="13">
      <c r="A36" s="163" t="s">
        <v>6</v>
      </c>
      <c r="B36" s="163" t="s">
        <v>42</v>
      </c>
      <c r="C36" s="186">
        <v>0</v>
      </c>
      <c r="D36" s="186">
        <v>0</v>
      </c>
      <c r="F36"/>
      <c r="G36" s="37" t="s">
        <v>43</v>
      </c>
      <c r="H36" s="197">
        <f>I36/I$34</f>
        <v>0.28013731127377706</v>
      </c>
      <c r="I36" s="1">
        <v>2234.7939999999999</v>
      </c>
    </row>
    <row r="37" spans="1:9" s="37" customFormat="1" ht="13">
      <c r="A37" s="163"/>
      <c r="B37" s="163" t="s">
        <v>44</v>
      </c>
      <c r="C37" s="186">
        <v>615.89700000000005</v>
      </c>
      <c r="D37" s="186">
        <v>648</v>
      </c>
      <c r="F37"/>
      <c r="G37" s="37" t="s">
        <v>47</v>
      </c>
      <c r="H37" s="197">
        <f>I37/I$34</f>
        <v>0.19027225965042913</v>
      </c>
      <c r="I37" s="1">
        <v>1517.896</v>
      </c>
    </row>
    <row r="38" spans="1:9" s="37" customFormat="1" ht="13">
      <c r="A38" s="163"/>
      <c r="B38" s="163" t="s">
        <v>46</v>
      </c>
      <c r="C38" s="186">
        <v>3249.4290000000001</v>
      </c>
      <c r="D38" s="186">
        <v>3336</v>
      </c>
      <c r="F38"/>
      <c r="G38" s="37" t="s">
        <v>45</v>
      </c>
      <c r="H38" s="197">
        <f>I38/I$34</f>
        <v>0.17962016898788408</v>
      </c>
      <c r="I38" s="1">
        <v>1432.9190000000001</v>
      </c>
    </row>
    <row r="39" spans="1:9" s="37" customFormat="1" ht="13">
      <c r="A39" s="163"/>
      <c r="B39" s="163" t="s">
        <v>48</v>
      </c>
      <c r="C39" s="186">
        <v>27.725999999999999</v>
      </c>
      <c r="D39" s="186">
        <v>24</v>
      </c>
      <c r="F39"/>
      <c r="G39" s="37" t="s">
        <v>50</v>
      </c>
      <c r="H39" s="197">
        <f>I39/I$34</f>
        <v>1.5516148866279455E-2</v>
      </c>
      <c r="I39" s="33">
        <v>123.78</v>
      </c>
    </row>
    <row r="40" spans="1:9" ht="13">
      <c r="A40" s="163"/>
      <c r="B40" s="163" t="s">
        <v>49</v>
      </c>
      <c r="C40" s="186">
        <v>2104.404</v>
      </c>
      <c r="D40" s="186">
        <v>2188</v>
      </c>
    </row>
    <row r="41" spans="1:9" ht="13">
      <c r="A41" s="163"/>
      <c r="B41" s="163" t="s">
        <v>51</v>
      </c>
      <c r="C41" s="186">
        <v>489.11799999999999</v>
      </c>
      <c r="D41" s="186">
        <v>521</v>
      </c>
      <c r="F41" s="60" t="s">
        <v>52</v>
      </c>
      <c r="G41" s="194"/>
      <c r="H41" s="194"/>
      <c r="I41" s="195">
        <v>45657</v>
      </c>
    </row>
    <row r="42" spans="1:9" ht="13">
      <c r="A42" s="37"/>
      <c r="B42" s="37"/>
      <c r="C42" s="61"/>
      <c r="D42" s="61"/>
      <c r="F42" s="2" t="s">
        <v>53</v>
      </c>
      <c r="G42" s="37"/>
      <c r="H42" s="196">
        <f>SUM(I43:I47)/I42</f>
        <v>1</v>
      </c>
      <c r="I42" s="3">
        <f>SUM(I43:I47)</f>
        <v>5023.8752883999996</v>
      </c>
    </row>
    <row r="43" spans="1:9" ht="13">
      <c r="A43" s="60" t="s">
        <v>325</v>
      </c>
      <c r="B43" s="194"/>
      <c r="C43" s="6">
        <v>2023</v>
      </c>
      <c r="D43" s="6">
        <v>2024</v>
      </c>
      <c r="F43" s="37" t="s">
        <v>6</v>
      </c>
      <c r="G43" s="37" t="s">
        <v>22</v>
      </c>
      <c r="H43" s="197">
        <f t="shared" ref="H43:H47" si="0">I43/I$42</f>
        <v>0.54963734706468403</v>
      </c>
      <c r="I43" s="61">
        <v>2761.3094854999999</v>
      </c>
    </row>
    <row r="44" spans="1:9" s="37" customFormat="1" ht="15">
      <c r="A44" s="2" t="s">
        <v>349</v>
      </c>
      <c r="C44" s="198">
        <f>SUM(C45:C47)</f>
        <v>1007.5437000000001</v>
      </c>
      <c r="D44" s="61">
        <f>SUM(D45:D47)</f>
        <v>1087.8324399999999</v>
      </c>
      <c r="G44" s="37" t="s">
        <v>23</v>
      </c>
      <c r="H44" s="197">
        <f t="shared" si="0"/>
        <v>0.28202591920852427</v>
      </c>
      <c r="I44" s="61">
        <v>1416.8630461999999</v>
      </c>
    </row>
    <row r="45" spans="1:9" s="37" customFormat="1" ht="13">
      <c r="A45" s="37" t="s">
        <v>6</v>
      </c>
      <c r="B45" s="37" t="s">
        <v>326</v>
      </c>
      <c r="C45" s="198">
        <v>475.70651400000003</v>
      </c>
      <c r="D45" s="198">
        <v>483.89659799999998</v>
      </c>
      <c r="G45" s="37" t="s">
        <v>55</v>
      </c>
      <c r="H45" s="197">
        <f t="shared" si="0"/>
        <v>7.8727699573522728E-2</v>
      </c>
      <c r="I45" s="61">
        <v>395.51814440000004</v>
      </c>
    </row>
    <row r="46" spans="1:9" s="37" customFormat="1" ht="13">
      <c r="A46" s="2"/>
      <c r="B46" s="37" t="s">
        <v>328</v>
      </c>
      <c r="C46" s="198">
        <v>405.865993</v>
      </c>
      <c r="D46" s="198">
        <v>468.83819899999997</v>
      </c>
      <c r="G46" s="37" t="s">
        <v>56</v>
      </c>
      <c r="H46" s="197">
        <f t="shared" si="0"/>
        <v>6.4496230359888967E-2</v>
      </c>
      <c r="I46" s="61">
        <v>324.0210179</v>
      </c>
    </row>
    <row r="47" spans="1:9" s="37" customFormat="1" ht="13">
      <c r="B47" s="37" t="s">
        <v>327</v>
      </c>
      <c r="C47" s="198">
        <v>125.971193</v>
      </c>
      <c r="D47" s="198">
        <v>135.09764300000001</v>
      </c>
      <c r="F47"/>
      <c r="G47" s="37" t="s">
        <v>57</v>
      </c>
      <c r="H47" s="197">
        <f t="shared" si="0"/>
        <v>2.511280379338009E-2</v>
      </c>
      <c r="I47" s="61">
        <v>126.16359440000001</v>
      </c>
    </row>
    <row r="48" spans="1:9" s="37" customFormat="1" ht="13">
      <c r="A48" s="2" t="s">
        <v>54</v>
      </c>
      <c r="C48" s="204">
        <v>0.11584051057796563</v>
      </c>
      <c r="D48" s="204">
        <v>7.9687600646999313E-2</v>
      </c>
      <c r="F48"/>
    </row>
    <row r="49" spans="1:9" ht="13">
      <c r="A49" s="37"/>
      <c r="B49" s="37"/>
      <c r="C49" s="37"/>
      <c r="D49" s="37"/>
      <c r="F49" s="194" t="s">
        <v>345</v>
      </c>
      <c r="G49" s="130"/>
      <c r="H49" s="6"/>
      <c r="I49" s="6"/>
    </row>
    <row r="50" spans="1:9" ht="13">
      <c r="A50" s="60" t="s">
        <v>354</v>
      </c>
      <c r="B50" s="60"/>
      <c r="C50" s="195">
        <v>45291</v>
      </c>
      <c r="D50" s="195">
        <v>45657</v>
      </c>
      <c r="E50" s="2"/>
      <c r="F50" s="201">
        <v>1</v>
      </c>
      <c r="G50" s="16" t="s">
        <v>351</v>
      </c>
      <c r="H50" s="2"/>
      <c r="I50" s="2"/>
    </row>
    <row r="51" spans="1:9">
      <c r="A51" s="2" t="s">
        <v>355</v>
      </c>
      <c r="B51" s="2"/>
      <c r="C51" s="205">
        <f>SUM(C52:C53)</f>
        <v>17.587520000000001</v>
      </c>
      <c r="D51" s="205">
        <f>SUM(D52:D53)</f>
        <v>17.851330999999998</v>
      </c>
      <c r="E51" s="2"/>
      <c r="F51" s="2"/>
      <c r="G51" s="16" t="s">
        <v>352</v>
      </c>
      <c r="H51" s="2"/>
      <c r="I51" s="2"/>
    </row>
    <row r="52" spans="1:9" ht="13">
      <c r="A52" s="37" t="s">
        <v>6</v>
      </c>
      <c r="B52" s="37" t="s">
        <v>336</v>
      </c>
      <c r="C52" s="206">
        <v>15.660997</v>
      </c>
      <c r="D52" s="206">
        <v>15.686798</v>
      </c>
      <c r="E52" s="2"/>
      <c r="F52" s="201">
        <v>2</v>
      </c>
      <c r="G52" s="16" t="s">
        <v>347</v>
      </c>
      <c r="H52" s="2"/>
      <c r="I52" s="2"/>
    </row>
    <row r="53" spans="1:9" ht="13">
      <c r="A53" s="37"/>
      <c r="B53" s="37" t="s">
        <v>337</v>
      </c>
      <c r="C53" s="206">
        <v>1.926523</v>
      </c>
      <c r="D53" s="206">
        <v>2.164533</v>
      </c>
      <c r="E53" s="2"/>
      <c r="F53" s="2"/>
      <c r="G53" s="16" t="s">
        <v>348</v>
      </c>
      <c r="H53" s="2"/>
      <c r="I53" s="2"/>
    </row>
    <row r="54" spans="1:9" ht="13">
      <c r="A54" s="2"/>
      <c r="B54" s="37"/>
      <c r="C54" s="2"/>
      <c r="D54" s="2"/>
      <c r="E54" s="2"/>
      <c r="F54" s="2"/>
      <c r="G54" s="2"/>
      <c r="H54" s="2"/>
      <c r="I54" s="2"/>
    </row>
    <row r="55" spans="1:9" ht="15">
      <c r="A55" s="162" t="s">
        <v>350</v>
      </c>
      <c r="B55" s="164"/>
      <c r="C55" s="209">
        <v>2022</v>
      </c>
      <c r="D55" s="209">
        <v>2023</v>
      </c>
      <c r="E55" s="2"/>
      <c r="F55" s="37" t="s">
        <v>372</v>
      </c>
      <c r="G55" s="16" t="s">
        <v>378</v>
      </c>
      <c r="H55" s="2"/>
      <c r="I55" s="2"/>
    </row>
    <row r="56" spans="1:9" ht="13">
      <c r="A56" s="165" t="s">
        <v>308</v>
      </c>
      <c r="B56" s="163"/>
      <c r="C56" s="210">
        <v>160.1</v>
      </c>
      <c r="D56" s="210">
        <v>165.4</v>
      </c>
      <c r="E56" s="2"/>
      <c r="F56" s="2"/>
      <c r="G56" s="16" t="s">
        <v>379</v>
      </c>
      <c r="H56" s="2"/>
      <c r="I56" s="2"/>
    </row>
    <row r="57" spans="1:9">
      <c r="A57" s="16"/>
    </row>
  </sheetData>
  <phoneticPr fontId="27" type="noConversion"/>
  <pageMargins left="0.74803149606299213" right="0.74803149606299213" top="0.98425196850393704" bottom="0.98425196850393704" header="0.51181102362204722" footer="0.51181102362204722"/>
  <pageSetup paperSize="9" scale="94" orientation="portrait" r:id="rId1"/>
  <headerFooter alignWithMargins="0">
    <oddHeader>&amp;C&amp;"Calibri"&amp;10&amp;K000000 Restricted&amp;1#_x000D_</oddHeader>
  </headerFooter>
  <ignoredErrors>
    <ignoredError sqref="C44:D44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46"/>
  <sheetViews>
    <sheetView showGridLines="0" workbookViewId="0"/>
  </sheetViews>
  <sheetFormatPr defaultRowHeight="12.5"/>
  <cols>
    <col min="1" max="1" width="28.453125" customWidth="1"/>
    <col min="2" max="2" width="11.7265625" bestFit="1" customWidth="1"/>
    <col min="3" max="3" width="2.26953125" customWidth="1"/>
    <col min="4" max="4" width="30.453125" bestFit="1" customWidth="1"/>
  </cols>
  <sheetData>
    <row r="1" spans="1:7" ht="18" customHeight="1">
      <c r="A1" s="8" t="s">
        <v>373</v>
      </c>
      <c r="B1" s="8"/>
      <c r="C1" s="8"/>
    </row>
    <row r="2" spans="1:7">
      <c r="A2" s="6"/>
      <c r="B2" s="6"/>
      <c r="C2" s="6"/>
      <c r="D2" s="6"/>
    </row>
    <row r="3" spans="1:7" ht="15" customHeight="1">
      <c r="B3" s="62" t="s">
        <v>223</v>
      </c>
      <c r="C3" s="90"/>
      <c r="D3" s="7" t="s">
        <v>224</v>
      </c>
      <c r="E3" s="12"/>
    </row>
    <row r="4" spans="1:7" ht="15" customHeight="1">
      <c r="A4" s="6"/>
      <c r="B4" s="63" t="s">
        <v>225</v>
      </c>
      <c r="C4" s="168"/>
      <c r="D4" s="60"/>
      <c r="E4" s="10"/>
    </row>
    <row r="5" spans="1:7" ht="15" customHeight="1">
      <c r="A5" s="2" t="s">
        <v>226</v>
      </c>
      <c r="B5" s="3">
        <v>544428.30000000005</v>
      </c>
      <c r="C5" s="3"/>
      <c r="D5" s="3" t="s">
        <v>227</v>
      </c>
      <c r="E5" s="18"/>
      <c r="F5" s="1"/>
      <c r="G5" s="1"/>
    </row>
    <row r="6" spans="1:7" ht="15" customHeight="1">
      <c r="A6" s="2" t="s">
        <v>228</v>
      </c>
      <c r="B6" s="79">
        <v>283408</v>
      </c>
      <c r="C6" s="169"/>
      <c r="D6" s="2" t="s">
        <v>229</v>
      </c>
      <c r="E6" s="10"/>
    </row>
    <row r="7" spans="1:7" ht="15" customHeight="1">
      <c r="A7" s="130" t="s">
        <v>230</v>
      </c>
      <c r="B7" s="170">
        <v>9778.8809999999994</v>
      </c>
      <c r="C7" s="131"/>
      <c r="D7" s="171" t="s">
        <v>229</v>
      </c>
      <c r="E7" s="18"/>
      <c r="F7" s="1"/>
      <c r="G7" s="1"/>
    </row>
    <row r="8" spans="1:7">
      <c r="B8" s="1"/>
      <c r="C8" s="1"/>
      <c r="D8" s="1"/>
      <c r="E8" s="1"/>
      <c r="F8" s="1"/>
      <c r="G8" s="1"/>
    </row>
    <row r="9" spans="1:7" ht="19.5" customHeight="1">
      <c r="A9" t="s">
        <v>231</v>
      </c>
      <c r="B9" s="1"/>
      <c r="C9" s="1"/>
      <c r="D9" s="1"/>
      <c r="E9" s="1"/>
      <c r="F9" s="1"/>
      <c r="G9" s="1"/>
    </row>
    <row r="10" spans="1:7" ht="15" customHeight="1">
      <c r="B10" s="1"/>
      <c r="C10" s="1"/>
      <c r="D10" s="1"/>
      <c r="E10" s="1"/>
      <c r="F10" s="1"/>
      <c r="G10" s="1"/>
    </row>
    <row r="11" spans="1:7" ht="15" customHeight="1">
      <c r="B11" s="1"/>
      <c r="C11" s="1"/>
      <c r="D11" s="1"/>
      <c r="E11" s="1"/>
      <c r="F11" s="1"/>
      <c r="G11" s="1"/>
    </row>
    <row r="12" spans="1:7" ht="15" customHeight="1">
      <c r="B12" s="1"/>
      <c r="C12" s="1"/>
      <c r="D12" s="1"/>
      <c r="E12" s="1"/>
      <c r="F12" s="1"/>
      <c r="G12" s="1"/>
    </row>
    <row r="13" spans="1:7" ht="15" customHeight="1">
      <c r="B13" s="1"/>
      <c r="C13" s="1"/>
      <c r="D13" s="1"/>
      <c r="E13" s="1"/>
      <c r="F13" s="1"/>
      <c r="G13" s="1"/>
    </row>
    <row r="14" spans="1:7" ht="15" customHeight="1">
      <c r="B14" s="1"/>
      <c r="C14" s="1"/>
      <c r="D14" s="1"/>
      <c r="E14" s="1"/>
      <c r="F14" s="1"/>
      <c r="G14" s="1"/>
    </row>
    <row r="15" spans="1:7" ht="15" customHeight="1">
      <c r="B15" s="1"/>
      <c r="C15" s="1"/>
      <c r="D15" s="1"/>
      <c r="E15" s="1"/>
      <c r="F15" s="1"/>
      <c r="G15" s="1"/>
    </row>
    <row r="16" spans="1:7" ht="15" customHeight="1">
      <c r="B16" s="1"/>
      <c r="C16" s="1"/>
      <c r="D16" s="1"/>
      <c r="E16" s="1"/>
      <c r="F16" s="1"/>
      <c r="G16" s="1"/>
    </row>
    <row r="17" spans="2:7" ht="15" customHeight="1">
      <c r="B17" s="1"/>
      <c r="C17" s="1"/>
      <c r="D17" s="1"/>
      <c r="E17" s="1"/>
      <c r="F17" s="1"/>
      <c r="G17" s="1"/>
    </row>
    <row r="18" spans="2:7" ht="15" customHeight="1">
      <c r="B18" s="1"/>
      <c r="C18" s="1"/>
      <c r="D18" s="1"/>
      <c r="E18" s="1"/>
      <c r="F18" s="1"/>
      <c r="G18" s="1"/>
    </row>
    <row r="19" spans="2:7">
      <c r="B19" s="1"/>
      <c r="C19" s="1"/>
      <c r="D19" s="1"/>
      <c r="E19" s="1"/>
      <c r="F19" s="1"/>
      <c r="G19" s="1"/>
    </row>
    <row r="20" spans="2:7">
      <c r="B20" s="1"/>
      <c r="C20" s="1"/>
      <c r="D20" s="1"/>
      <c r="E20" s="1"/>
      <c r="F20" s="1"/>
      <c r="G20" s="1"/>
    </row>
    <row r="21" spans="2:7">
      <c r="B21" s="1"/>
      <c r="C21" s="1"/>
      <c r="D21" s="1"/>
      <c r="E21" s="1"/>
      <c r="F21" s="1"/>
      <c r="G21" s="1"/>
    </row>
    <row r="22" spans="2:7">
      <c r="B22" s="1"/>
      <c r="C22" s="1"/>
      <c r="D22" s="1"/>
      <c r="E22" s="1"/>
      <c r="F22" s="1"/>
      <c r="G22" s="1"/>
    </row>
    <row r="23" spans="2:7">
      <c r="B23" s="1"/>
      <c r="C23" s="1"/>
      <c r="D23" s="1"/>
      <c r="E23" s="1"/>
      <c r="F23" s="1"/>
      <c r="G23" s="1"/>
    </row>
    <row r="24" spans="2:7">
      <c r="B24" s="1"/>
      <c r="C24" s="1"/>
      <c r="D24" s="1"/>
      <c r="E24" s="1"/>
      <c r="F24" s="1"/>
      <c r="G24" s="1"/>
    </row>
    <row r="25" spans="2:7">
      <c r="B25" s="1"/>
      <c r="C25" s="1"/>
      <c r="D25" s="1"/>
      <c r="E25" s="1"/>
      <c r="F25" s="1"/>
      <c r="G25" s="1"/>
    </row>
    <row r="26" spans="2:7">
      <c r="B26" s="1"/>
      <c r="C26" s="1"/>
      <c r="D26" s="1"/>
      <c r="E26" s="1"/>
      <c r="F26" s="1"/>
      <c r="G26" s="1"/>
    </row>
    <row r="27" spans="2:7">
      <c r="B27" s="1"/>
      <c r="C27" s="1"/>
      <c r="D27" s="1"/>
      <c r="E27" s="1"/>
      <c r="F27" s="1"/>
      <c r="G27" s="1"/>
    </row>
    <row r="28" spans="2:7">
      <c r="B28" s="1"/>
      <c r="C28" s="1"/>
      <c r="D28" s="1"/>
      <c r="E28" s="1"/>
      <c r="F28" s="1"/>
      <c r="G28" s="1"/>
    </row>
    <row r="29" spans="2:7">
      <c r="B29" s="1"/>
      <c r="C29" s="1"/>
      <c r="D29" s="1"/>
      <c r="E29" s="1"/>
      <c r="F29" s="1"/>
      <c r="G29" s="1"/>
    </row>
    <row r="30" spans="2:7">
      <c r="B30" s="1"/>
      <c r="C30" s="1"/>
      <c r="D30" s="1"/>
      <c r="E30" s="1"/>
      <c r="F30" s="1"/>
      <c r="G30" s="1"/>
    </row>
    <row r="31" spans="2:7">
      <c r="B31" s="1"/>
      <c r="C31" s="1"/>
      <c r="D31" s="1"/>
      <c r="E31" s="1"/>
      <c r="F31" s="1"/>
      <c r="G31" s="1"/>
    </row>
    <row r="32" spans="2:7">
      <c r="B32" s="1"/>
      <c r="C32" s="1"/>
      <c r="D32" s="1"/>
      <c r="E32" s="1"/>
      <c r="F32" s="1"/>
      <c r="G32" s="1"/>
    </row>
    <row r="33" spans="2:7">
      <c r="B33" s="1"/>
      <c r="C33" s="1"/>
      <c r="D33" s="1"/>
      <c r="E33" s="1"/>
      <c r="F33" s="1"/>
      <c r="G33" s="1"/>
    </row>
    <row r="34" spans="2:7">
      <c r="B34" s="1"/>
      <c r="C34" s="1"/>
      <c r="D34" s="1"/>
      <c r="E34" s="1"/>
      <c r="F34" s="1"/>
      <c r="G34" s="1"/>
    </row>
    <row r="35" spans="2:7">
      <c r="B35" s="1"/>
      <c r="C35" s="1"/>
      <c r="D35" s="1"/>
      <c r="E35" s="1"/>
      <c r="F35" s="1"/>
      <c r="G35" s="1"/>
    </row>
    <row r="36" spans="2:7">
      <c r="B36" s="1"/>
      <c r="C36" s="1"/>
      <c r="D36" s="1"/>
      <c r="E36" s="1"/>
      <c r="F36" s="1"/>
      <c r="G36" s="1"/>
    </row>
    <row r="37" spans="2:7">
      <c r="B37" s="1"/>
      <c r="C37" s="1"/>
      <c r="D37" s="1"/>
      <c r="E37" s="1"/>
      <c r="F37" s="1"/>
      <c r="G37" s="1"/>
    </row>
    <row r="38" spans="2:7">
      <c r="B38" s="1"/>
      <c r="C38" s="1"/>
      <c r="D38" s="1"/>
      <c r="E38" s="1"/>
      <c r="F38" s="1"/>
      <c r="G38" s="1"/>
    </row>
    <row r="39" spans="2:7">
      <c r="B39" s="1"/>
      <c r="C39" s="1"/>
      <c r="D39" s="1"/>
      <c r="E39" s="1"/>
      <c r="F39" s="1"/>
      <c r="G39" s="1"/>
    </row>
    <row r="40" spans="2:7">
      <c r="B40" s="1"/>
      <c r="C40" s="1"/>
      <c r="D40" s="1"/>
      <c r="E40" s="1"/>
      <c r="F40" s="1"/>
      <c r="G40" s="1"/>
    </row>
    <row r="41" spans="2:7">
      <c r="B41" s="1"/>
      <c r="C41" s="1"/>
      <c r="D41" s="1"/>
      <c r="E41" s="1"/>
      <c r="F41" s="1"/>
      <c r="G41" s="1"/>
    </row>
    <row r="42" spans="2:7">
      <c r="B42" s="1"/>
      <c r="C42" s="1"/>
      <c r="D42" s="1"/>
      <c r="E42" s="1"/>
      <c r="F42" s="1"/>
      <c r="G42" s="1"/>
    </row>
    <row r="43" spans="2:7">
      <c r="B43" s="1"/>
      <c r="C43" s="1"/>
      <c r="D43" s="1"/>
      <c r="E43" s="1"/>
      <c r="F43" s="1"/>
      <c r="G43" s="1"/>
    </row>
    <row r="44" spans="2:7">
      <c r="B44" s="1"/>
      <c r="C44" s="1"/>
      <c r="D44" s="1"/>
      <c r="E44" s="1"/>
      <c r="F44" s="1"/>
      <c r="G44" s="1"/>
    </row>
    <row r="45" spans="2:7">
      <c r="B45" s="1"/>
      <c r="C45" s="1"/>
      <c r="D45" s="1"/>
      <c r="E45" s="1"/>
      <c r="F45" s="1"/>
      <c r="G45" s="1"/>
    </row>
    <row r="46" spans="2:7">
      <c r="B46" s="1"/>
      <c r="C46" s="1"/>
      <c r="D46" s="1"/>
      <c r="E46" s="1"/>
      <c r="F46" s="1"/>
      <c r="G46" s="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&amp;C&amp;"Calibri"&amp;10&amp;K000000 Restricted&amp;1#_x000D_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55"/>
  <sheetViews>
    <sheetView showGridLines="0" workbookViewId="0">
      <selection activeCell="A2" sqref="A2"/>
    </sheetView>
  </sheetViews>
  <sheetFormatPr defaultRowHeight="12.5"/>
  <cols>
    <col min="1" max="1" width="35.7265625" customWidth="1"/>
    <col min="2" max="2" width="15.7265625" customWidth="1"/>
    <col min="3" max="3" width="13.7265625" customWidth="1"/>
    <col min="4" max="4" width="30.7265625" customWidth="1"/>
  </cols>
  <sheetData>
    <row r="1" spans="1:7" ht="18" customHeight="1">
      <c r="A1" s="8" t="s">
        <v>376</v>
      </c>
    </row>
    <row r="2" spans="1:7" ht="15" customHeight="1">
      <c r="A2" s="6"/>
      <c r="B2" s="6"/>
    </row>
    <row r="3" spans="1:7" ht="29.25" customHeight="1">
      <c r="A3" s="143" t="s">
        <v>247</v>
      </c>
      <c r="B3" s="67" t="s">
        <v>374</v>
      </c>
      <c r="C3" s="89" t="s">
        <v>232</v>
      </c>
    </row>
    <row r="4" spans="1:7" ht="15" customHeight="1">
      <c r="A4" s="2" t="s">
        <v>233</v>
      </c>
      <c r="B4" s="3">
        <v>1301</v>
      </c>
      <c r="C4" s="94">
        <f t="shared" ref="C4:C18" si="0">(B4/$B$19)*100</f>
        <v>17.964402590408859</v>
      </c>
    </row>
    <row r="5" spans="1:7" ht="15" customHeight="1">
      <c r="A5" s="2" t="s">
        <v>338</v>
      </c>
      <c r="B5" s="3">
        <v>876.3</v>
      </c>
      <c r="C5" s="94">
        <f t="shared" si="0"/>
        <v>12.100081468082463</v>
      </c>
      <c r="D5" s="1"/>
      <c r="E5" s="1"/>
      <c r="F5" s="1"/>
      <c r="G5" s="1"/>
    </row>
    <row r="6" spans="1:7" ht="15" customHeight="1">
      <c r="A6" t="s">
        <v>234</v>
      </c>
      <c r="B6" s="1">
        <v>823.3</v>
      </c>
      <c r="C6" s="94">
        <f t="shared" si="0"/>
        <v>11.368249540879027</v>
      </c>
    </row>
    <row r="7" spans="1:7" ht="15" customHeight="1">
      <c r="A7" s="2" t="s">
        <v>235</v>
      </c>
      <c r="B7" s="3">
        <v>714.2</v>
      </c>
      <c r="C7" s="94">
        <f t="shared" si="0"/>
        <v>9.8617804228055412</v>
      </c>
    </row>
    <row r="8" spans="1:7" ht="15" customHeight="1">
      <c r="A8" s="2" t="s">
        <v>78</v>
      </c>
      <c r="B8" s="3">
        <v>527.5</v>
      </c>
      <c r="C8" s="94">
        <f t="shared" si="0"/>
        <v>7.2837988981096657</v>
      </c>
      <c r="D8" s="1"/>
      <c r="E8" s="1"/>
      <c r="F8" s="1"/>
      <c r="G8" s="1"/>
    </row>
    <row r="9" spans="1:7">
      <c r="A9" s="2" t="s">
        <v>237</v>
      </c>
      <c r="B9" s="3">
        <v>418.8</v>
      </c>
      <c r="C9" s="94">
        <f t="shared" si="0"/>
        <v>5.7828530398641282</v>
      </c>
    </row>
    <row r="10" spans="1:7" ht="15" customHeight="1">
      <c r="A10" s="2" t="s">
        <v>240</v>
      </c>
      <c r="B10" s="3">
        <v>385.7</v>
      </c>
      <c r="C10" s="94">
        <f t="shared" si="0"/>
        <v>5.325803289101227</v>
      </c>
      <c r="D10" s="1"/>
      <c r="E10" s="1"/>
      <c r="F10" s="1"/>
      <c r="G10" s="1"/>
    </row>
    <row r="11" spans="1:7" ht="15" customHeight="1">
      <c r="A11" s="2" t="s">
        <v>239</v>
      </c>
      <c r="B11" s="3">
        <v>340.7</v>
      </c>
      <c r="C11" s="94">
        <f t="shared" si="0"/>
        <v>4.704436558456802</v>
      </c>
      <c r="D11" s="1"/>
      <c r="E11" s="1"/>
      <c r="F11" s="1"/>
      <c r="G11" s="1"/>
    </row>
    <row r="12" spans="1:7" ht="15" customHeight="1">
      <c r="A12" s="2" t="s">
        <v>238</v>
      </c>
      <c r="B12" s="3">
        <v>307.8</v>
      </c>
      <c r="C12" s="94">
        <f t="shared" si="0"/>
        <v>4.2501484376078764</v>
      </c>
      <c r="D12" s="1"/>
      <c r="E12" s="1"/>
      <c r="F12" s="1"/>
      <c r="G12" s="1"/>
    </row>
    <row r="13" spans="1:7" ht="15" customHeight="1">
      <c r="A13" s="2" t="s">
        <v>236</v>
      </c>
      <c r="B13" s="3">
        <v>292.60000000000002</v>
      </c>
      <c r="C13" s="94">
        <f t="shared" si="0"/>
        <v>4.04026456414576</v>
      </c>
      <c r="D13" s="1"/>
      <c r="E13" s="1"/>
      <c r="F13" s="1"/>
      <c r="G13" s="1"/>
    </row>
    <row r="14" spans="1:7" ht="15" customHeight="1">
      <c r="A14" s="2" t="s">
        <v>241</v>
      </c>
      <c r="B14" s="3">
        <v>266.5</v>
      </c>
      <c r="C14" s="94">
        <f t="shared" si="0"/>
        <v>3.6798718603719918</v>
      </c>
      <c r="D14" s="1"/>
      <c r="E14" s="1"/>
      <c r="F14" s="1"/>
      <c r="G14" s="1"/>
    </row>
    <row r="15" spans="1:7" ht="15" customHeight="1">
      <c r="A15" s="2" t="s">
        <v>335</v>
      </c>
      <c r="B15" s="3">
        <v>237.4</v>
      </c>
      <c r="C15" s="94">
        <f t="shared" si="0"/>
        <v>3.2780547078885962</v>
      </c>
      <c r="D15" s="1"/>
      <c r="E15" s="1"/>
      <c r="F15" s="1"/>
      <c r="G15" s="1"/>
    </row>
    <row r="16" spans="1:7" ht="15" customHeight="1">
      <c r="A16" s="2" t="s">
        <v>317</v>
      </c>
      <c r="B16" s="3">
        <v>203</v>
      </c>
      <c r="C16" s="94">
        <f t="shared" si="0"/>
        <v>2.8030543626848567</v>
      </c>
      <c r="D16" s="1"/>
      <c r="E16" s="1"/>
      <c r="F16" s="1"/>
      <c r="G16" s="1"/>
    </row>
    <row r="17" spans="1:7" ht="15" customHeight="1">
      <c r="A17" s="2" t="s">
        <v>375</v>
      </c>
      <c r="B17" s="3">
        <v>165.4</v>
      </c>
      <c r="C17" s="94">
        <f t="shared" si="0"/>
        <v>2.2838679388575138</v>
      </c>
      <c r="D17" s="1"/>
      <c r="E17" s="1"/>
      <c r="F17" s="1"/>
      <c r="G17" s="1"/>
    </row>
    <row r="18" spans="1:7" ht="15" customHeight="1">
      <c r="A18" s="130" t="s">
        <v>16</v>
      </c>
      <c r="B18" s="59">
        <v>381.9</v>
      </c>
      <c r="C18" s="172">
        <f t="shared" si="0"/>
        <v>5.2733323207356984</v>
      </c>
      <c r="D18" s="1"/>
      <c r="E18" s="1"/>
      <c r="F18" s="1"/>
      <c r="G18" s="1"/>
    </row>
    <row r="19" spans="1:7" ht="15" customHeight="1">
      <c r="A19" s="143" t="s">
        <v>110</v>
      </c>
      <c r="B19" s="144">
        <f>SUM(B4:B18)</f>
        <v>7242.0999999999995</v>
      </c>
      <c r="C19" s="145">
        <f>SUM(C4:C18)</f>
        <v>100.00000000000001</v>
      </c>
      <c r="D19" s="1"/>
      <c r="E19" s="18"/>
      <c r="F19" s="1"/>
      <c r="G19" s="1"/>
    </row>
    <row r="20" spans="1:7" ht="15" customHeight="1">
      <c r="A20" s="10"/>
      <c r="B20" s="18"/>
      <c r="C20" s="1"/>
      <c r="D20" s="1"/>
      <c r="E20" s="18"/>
      <c r="F20" s="1"/>
      <c r="G20" s="1"/>
    </row>
    <row r="21" spans="1:7">
      <c r="A21" s="11" t="s">
        <v>316</v>
      </c>
      <c r="B21" s="1"/>
      <c r="C21" s="1"/>
      <c r="D21" s="1"/>
      <c r="E21" s="1"/>
      <c r="F21" s="1"/>
      <c r="G21" s="1"/>
    </row>
    <row r="22" spans="1:7" ht="15" customHeight="1">
      <c r="A22" t="s">
        <v>242</v>
      </c>
      <c r="B22" s="1"/>
      <c r="C22" s="1"/>
      <c r="D22" s="1"/>
      <c r="E22" s="1"/>
      <c r="F22" s="1"/>
      <c r="G22" s="1"/>
    </row>
    <row r="23" spans="1:7" ht="15" customHeight="1">
      <c r="B23" s="1"/>
      <c r="C23" s="1"/>
      <c r="D23" s="1"/>
      <c r="E23" s="1"/>
      <c r="F23" s="1"/>
      <c r="G23" s="1"/>
    </row>
    <row r="24" spans="1:7" ht="15" customHeight="1">
      <c r="B24" s="1"/>
      <c r="C24" s="1"/>
      <c r="D24" s="1"/>
      <c r="E24" s="1"/>
      <c r="F24" s="1"/>
      <c r="G24" s="1"/>
    </row>
    <row r="25" spans="1:7" ht="15" customHeight="1">
      <c r="B25" s="1"/>
      <c r="C25" s="1"/>
      <c r="D25" s="1"/>
      <c r="E25" s="1"/>
      <c r="F25" s="1"/>
      <c r="G25" s="1"/>
    </row>
    <row r="26" spans="1:7" ht="15" customHeight="1">
      <c r="B26" s="1"/>
      <c r="C26" s="1"/>
      <c r="D26" s="1"/>
      <c r="E26" s="1"/>
      <c r="F26" s="1"/>
      <c r="G26" s="1"/>
    </row>
    <row r="27" spans="1:7" ht="15" customHeight="1">
      <c r="B27" s="1"/>
      <c r="C27" s="1"/>
      <c r="D27" s="1"/>
      <c r="E27" s="1"/>
      <c r="F27" s="1"/>
      <c r="G27" s="1"/>
    </row>
    <row r="28" spans="1:7" ht="15" customHeight="1">
      <c r="B28" s="1"/>
      <c r="C28" s="1"/>
      <c r="D28" s="1"/>
      <c r="E28" s="1"/>
      <c r="F28" s="1"/>
      <c r="G28" s="1"/>
    </row>
    <row r="29" spans="1:7" ht="15" customHeight="1">
      <c r="B29" s="1"/>
      <c r="C29" s="1"/>
      <c r="D29" s="1"/>
      <c r="E29" s="1"/>
      <c r="F29" s="1"/>
      <c r="G29" s="1"/>
    </row>
    <row r="30" spans="1:7" ht="15" customHeight="1">
      <c r="B30" s="1"/>
      <c r="C30" s="1"/>
      <c r="D30" s="1"/>
      <c r="E30" s="1"/>
      <c r="F30" s="1"/>
      <c r="G30" s="1"/>
    </row>
    <row r="31" spans="1:7" ht="15" customHeight="1">
      <c r="B31" s="1"/>
      <c r="C31" s="1"/>
      <c r="D31" s="1"/>
      <c r="E31" s="1"/>
      <c r="F31" s="1"/>
      <c r="G31" s="1"/>
    </row>
    <row r="32" spans="1:7" ht="15" customHeight="1">
      <c r="B32" s="1"/>
      <c r="C32" s="1"/>
      <c r="D32" s="1"/>
      <c r="E32" s="1"/>
      <c r="F32" s="1"/>
      <c r="G32" s="1"/>
    </row>
    <row r="33" spans="2:7" ht="15" customHeight="1">
      <c r="B33" s="1"/>
      <c r="C33" s="1"/>
      <c r="D33" s="1"/>
      <c r="E33" s="1"/>
      <c r="F33" s="1"/>
      <c r="G33" s="1"/>
    </row>
    <row r="34" spans="2:7" ht="15" customHeight="1">
      <c r="B34" s="1"/>
      <c r="C34" s="1"/>
      <c r="D34" s="1"/>
      <c r="E34" s="1"/>
      <c r="F34" s="1"/>
      <c r="G34" s="1"/>
    </row>
    <row r="35" spans="2:7" ht="15" customHeight="1">
      <c r="B35" s="1"/>
      <c r="C35" s="1"/>
      <c r="D35" s="1"/>
      <c r="E35" s="1"/>
      <c r="F35" s="1"/>
      <c r="G35" s="1"/>
    </row>
    <row r="36" spans="2:7" ht="15" customHeight="1">
      <c r="B36" s="1"/>
      <c r="C36" s="1"/>
      <c r="D36" s="1"/>
      <c r="E36" s="1"/>
      <c r="F36" s="1"/>
      <c r="G36" s="1"/>
    </row>
    <row r="37" spans="2:7" ht="15" customHeight="1">
      <c r="B37" s="1"/>
      <c r="C37" s="1"/>
      <c r="D37" s="1"/>
      <c r="E37" s="1"/>
      <c r="F37" s="1"/>
      <c r="G37" s="1"/>
    </row>
    <row r="38" spans="2:7">
      <c r="B38" s="1"/>
      <c r="C38" s="1"/>
      <c r="D38" s="1"/>
      <c r="E38" s="1"/>
      <c r="F38" s="1"/>
      <c r="G38" s="1"/>
    </row>
    <row r="39" spans="2:7">
      <c r="B39" s="1"/>
      <c r="C39" s="1"/>
      <c r="D39" s="1"/>
      <c r="E39" s="1"/>
      <c r="F39" s="1"/>
      <c r="G39" s="1"/>
    </row>
    <row r="40" spans="2:7">
      <c r="B40" s="1"/>
      <c r="C40" s="1"/>
      <c r="D40" s="1"/>
      <c r="E40" s="1"/>
      <c r="F40" s="1"/>
      <c r="G40" s="1"/>
    </row>
    <row r="41" spans="2:7">
      <c r="B41" s="1"/>
      <c r="C41" s="1"/>
      <c r="D41" s="1"/>
      <c r="E41" s="1"/>
      <c r="F41" s="1"/>
      <c r="G41" s="1"/>
    </row>
    <row r="42" spans="2:7">
      <c r="B42" s="1"/>
      <c r="C42" s="1"/>
      <c r="D42" s="1"/>
      <c r="E42" s="1"/>
      <c r="F42" s="1"/>
      <c r="G42" s="1"/>
    </row>
    <row r="43" spans="2:7">
      <c r="B43" s="1"/>
      <c r="C43" s="1"/>
      <c r="D43" s="1"/>
      <c r="E43" s="1"/>
      <c r="F43" s="1"/>
      <c r="G43" s="1"/>
    </row>
    <row r="44" spans="2:7">
      <c r="B44" s="1"/>
      <c r="C44" s="1"/>
      <c r="D44" s="1"/>
      <c r="E44" s="1"/>
      <c r="F44" s="1"/>
      <c r="G44" s="1"/>
    </row>
    <row r="45" spans="2:7">
      <c r="B45" s="1"/>
      <c r="C45" s="1"/>
      <c r="D45" s="1"/>
      <c r="E45" s="1"/>
      <c r="F45" s="1"/>
      <c r="G45" s="1"/>
    </row>
    <row r="46" spans="2:7">
      <c r="B46" s="1"/>
      <c r="C46" s="1"/>
      <c r="D46" s="1"/>
      <c r="E46" s="1"/>
      <c r="F46" s="1"/>
      <c r="G46" s="1"/>
    </row>
    <row r="47" spans="2:7">
      <c r="B47" s="1"/>
      <c r="C47" s="1"/>
      <c r="D47" s="1"/>
      <c r="E47" s="1"/>
      <c r="F47" s="1"/>
      <c r="G47" s="1"/>
    </row>
    <row r="48" spans="2:7">
      <c r="B48" s="1"/>
      <c r="C48" s="1"/>
      <c r="D48" s="1"/>
      <c r="E48" s="1"/>
      <c r="F48" s="1"/>
      <c r="G48" s="1"/>
    </row>
    <row r="49" spans="2:7">
      <c r="B49" s="1"/>
      <c r="C49" s="1"/>
      <c r="D49" s="1"/>
      <c r="E49" s="1"/>
      <c r="F49" s="1"/>
      <c r="G49" s="1"/>
    </row>
    <row r="50" spans="2:7">
      <c r="B50" s="1"/>
      <c r="C50" s="1"/>
      <c r="D50" s="1"/>
      <c r="E50" s="1"/>
      <c r="F50" s="1"/>
      <c r="G50" s="1"/>
    </row>
    <row r="51" spans="2:7">
      <c r="B51" s="1"/>
      <c r="C51" s="1"/>
      <c r="D51" s="1"/>
      <c r="E51" s="1"/>
      <c r="F51" s="1"/>
      <c r="G51" s="1"/>
    </row>
    <row r="52" spans="2:7">
      <c r="B52" s="1"/>
      <c r="C52" s="1"/>
      <c r="D52" s="1"/>
      <c r="E52" s="1"/>
      <c r="F52" s="1"/>
      <c r="G52" s="1"/>
    </row>
    <row r="53" spans="2:7">
      <c r="B53" s="1"/>
      <c r="C53" s="1"/>
      <c r="D53" s="1"/>
      <c r="E53" s="1"/>
      <c r="F53" s="1"/>
      <c r="G53" s="1"/>
    </row>
    <row r="54" spans="2:7">
      <c r="B54" s="1"/>
      <c r="C54" s="1"/>
      <c r="D54" s="1"/>
      <c r="E54" s="1"/>
      <c r="F54" s="1"/>
      <c r="G54" s="1"/>
    </row>
    <row r="55" spans="2:7">
      <c r="B55" s="1"/>
      <c r="C55" s="1"/>
    </row>
  </sheetData>
  <sortState xmlns:xlrd2="http://schemas.microsoft.com/office/spreadsheetml/2017/richdata2" ref="A4:B16">
    <sortCondition descending="1" ref="B4:B16"/>
  </sortState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&amp;C&amp;"Calibri"&amp;10&amp;K000000 Restricted&amp;1#_x000D_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43"/>
  <sheetViews>
    <sheetView showGridLines="0" workbookViewId="0">
      <selection activeCell="A2" sqref="A2"/>
    </sheetView>
  </sheetViews>
  <sheetFormatPr defaultRowHeight="13"/>
  <cols>
    <col min="1" max="1" width="9.1796875" customWidth="1"/>
    <col min="2" max="2" width="9" customWidth="1"/>
    <col min="3" max="3" width="8.453125" customWidth="1"/>
    <col min="4" max="4" width="8.453125" bestFit="1" customWidth="1"/>
    <col min="5" max="5" width="10.26953125" bestFit="1" customWidth="1"/>
    <col min="6" max="7" width="7.81640625" bestFit="1" customWidth="1"/>
    <col min="8" max="8" width="6.81640625" style="7" customWidth="1"/>
  </cols>
  <sheetData>
    <row r="1" spans="1:8" ht="18" customHeight="1">
      <c r="A1" s="8" t="s">
        <v>323</v>
      </c>
    </row>
    <row r="2" spans="1:8" ht="10.5" customHeight="1">
      <c r="A2" s="10"/>
      <c r="B2" s="18"/>
      <c r="C2" s="1"/>
      <c r="D2" s="1"/>
      <c r="E2" s="18"/>
      <c r="F2" s="1"/>
      <c r="G2" s="1"/>
    </row>
    <row r="3" spans="1:8" ht="15" customHeight="1">
      <c r="A3" s="7" t="s">
        <v>27</v>
      </c>
      <c r="B3" s="1"/>
      <c r="C3" s="1"/>
      <c r="D3" s="1"/>
      <c r="E3" s="1"/>
      <c r="F3" s="1"/>
      <c r="G3" s="1"/>
    </row>
    <row r="4" spans="1:8" s="39" customFormat="1" ht="25">
      <c r="A4" s="122" t="s">
        <v>243</v>
      </c>
      <c r="B4" s="123" t="s">
        <v>44</v>
      </c>
      <c r="C4" s="123" t="s">
        <v>46</v>
      </c>
      <c r="D4" s="123" t="s">
        <v>244</v>
      </c>
      <c r="E4" s="123" t="s">
        <v>49</v>
      </c>
      <c r="F4" s="123" t="s">
        <v>51</v>
      </c>
      <c r="G4" s="123" t="s">
        <v>42</v>
      </c>
      <c r="H4" s="124" t="s">
        <v>110</v>
      </c>
    </row>
    <row r="5" spans="1:8">
      <c r="A5" s="7">
        <v>1995</v>
      </c>
      <c r="B5" s="1">
        <v>42</v>
      </c>
      <c r="C5" s="1">
        <v>59</v>
      </c>
      <c r="D5" s="1">
        <v>189</v>
      </c>
      <c r="E5" s="1">
        <v>431</v>
      </c>
      <c r="F5" s="1">
        <v>50</v>
      </c>
      <c r="G5" s="1">
        <v>46</v>
      </c>
      <c r="H5" s="68">
        <f>SUM(B5:G5)</f>
        <v>817</v>
      </c>
    </row>
    <row r="6" spans="1:8">
      <c r="A6" s="7">
        <v>1996</v>
      </c>
      <c r="B6" s="1">
        <v>44</v>
      </c>
      <c r="C6" s="1">
        <v>88</v>
      </c>
      <c r="D6" s="1">
        <v>196</v>
      </c>
      <c r="E6" s="1">
        <v>441</v>
      </c>
      <c r="F6" s="1">
        <v>54</v>
      </c>
      <c r="G6" s="1">
        <v>40</v>
      </c>
      <c r="H6" s="68">
        <f t="shared" ref="H6:H25" si="0">SUM(B6:G6)</f>
        <v>863</v>
      </c>
    </row>
    <row r="7" spans="1:8">
      <c r="A7" s="7">
        <v>1997</v>
      </c>
      <c r="B7" s="1">
        <v>48</v>
      </c>
      <c r="C7" s="1">
        <v>121</v>
      </c>
      <c r="D7" s="1">
        <v>208</v>
      </c>
      <c r="E7" s="1">
        <v>452</v>
      </c>
      <c r="F7" s="1">
        <v>65</v>
      </c>
      <c r="G7" s="1">
        <v>18</v>
      </c>
      <c r="H7" s="68">
        <f t="shared" si="0"/>
        <v>912</v>
      </c>
    </row>
    <row r="8" spans="1:8">
      <c r="A8" s="7">
        <v>1998</v>
      </c>
      <c r="B8" s="1">
        <v>53</v>
      </c>
      <c r="C8" s="1">
        <v>160</v>
      </c>
      <c r="D8" s="1">
        <v>175</v>
      </c>
      <c r="E8" s="1">
        <v>549</v>
      </c>
      <c r="F8" s="1">
        <v>74</v>
      </c>
      <c r="G8" s="1">
        <v>4</v>
      </c>
      <c r="H8" s="68">
        <f t="shared" si="0"/>
        <v>1015</v>
      </c>
    </row>
    <row r="9" spans="1:8">
      <c r="A9" s="7">
        <v>1999</v>
      </c>
      <c r="B9" s="1">
        <v>57</v>
      </c>
      <c r="C9" s="1">
        <v>198</v>
      </c>
      <c r="D9" s="1">
        <v>171</v>
      </c>
      <c r="E9" s="1">
        <v>626</v>
      </c>
      <c r="F9" s="1">
        <v>85</v>
      </c>
      <c r="G9" s="1">
        <v>4</v>
      </c>
      <c r="H9" s="68">
        <f t="shared" si="0"/>
        <v>1141</v>
      </c>
    </row>
    <row r="10" spans="1:8">
      <c r="A10" s="7">
        <v>2000</v>
      </c>
      <c r="B10" s="1">
        <v>67</v>
      </c>
      <c r="C10" s="1">
        <v>256</v>
      </c>
      <c r="D10" s="1">
        <v>154</v>
      </c>
      <c r="E10" s="1">
        <v>639</v>
      </c>
      <c r="F10" s="1">
        <v>91</v>
      </c>
      <c r="G10" s="1">
        <v>2</v>
      </c>
      <c r="H10" s="68">
        <f t="shared" si="0"/>
        <v>1209</v>
      </c>
    </row>
    <row r="11" spans="1:8">
      <c r="A11" s="7">
        <v>2001</v>
      </c>
      <c r="B11" s="1">
        <v>76</v>
      </c>
      <c r="C11" s="1">
        <v>327</v>
      </c>
      <c r="D11" s="1">
        <v>128</v>
      </c>
      <c r="E11" s="1">
        <v>636</v>
      </c>
      <c r="F11" s="1">
        <v>98</v>
      </c>
      <c r="G11" s="1">
        <v>2</v>
      </c>
      <c r="H11" s="68">
        <f t="shared" si="0"/>
        <v>1267</v>
      </c>
    </row>
    <row r="12" spans="1:8">
      <c r="A12" s="7">
        <v>2002</v>
      </c>
      <c r="B12" s="1">
        <v>80</v>
      </c>
      <c r="C12" s="1">
        <v>541</v>
      </c>
      <c r="D12" s="1">
        <v>132</v>
      </c>
      <c r="E12" s="1">
        <v>304</v>
      </c>
      <c r="F12" s="1">
        <v>119</v>
      </c>
      <c r="G12" s="1">
        <v>2</v>
      </c>
      <c r="H12" s="68">
        <f t="shared" si="0"/>
        <v>1178</v>
      </c>
    </row>
    <row r="13" spans="1:8">
      <c r="A13" s="7">
        <v>2003</v>
      </c>
      <c r="B13" s="1">
        <v>89</v>
      </c>
      <c r="C13" s="1">
        <v>670</v>
      </c>
      <c r="D13" s="1">
        <v>83</v>
      </c>
      <c r="E13" s="1">
        <v>335</v>
      </c>
      <c r="F13" s="1">
        <v>130</v>
      </c>
      <c r="G13" s="1">
        <v>1</v>
      </c>
      <c r="H13" s="68">
        <f t="shared" si="0"/>
        <v>1308</v>
      </c>
    </row>
    <row r="14" spans="1:8">
      <c r="A14" s="7">
        <v>2004</v>
      </c>
      <c r="B14" s="1">
        <v>172</v>
      </c>
      <c r="C14" s="1">
        <v>674</v>
      </c>
      <c r="D14" s="1">
        <v>88</v>
      </c>
      <c r="E14" s="1">
        <v>365</v>
      </c>
      <c r="F14" s="1">
        <v>143</v>
      </c>
      <c r="G14" s="1">
        <v>1</v>
      </c>
      <c r="H14" s="68">
        <f t="shared" si="0"/>
        <v>1443</v>
      </c>
    </row>
    <row r="15" spans="1:8">
      <c r="A15" s="7">
        <v>2005</v>
      </c>
      <c r="B15" s="1">
        <v>193</v>
      </c>
      <c r="C15" s="1">
        <v>777</v>
      </c>
      <c r="D15" s="1">
        <v>87</v>
      </c>
      <c r="E15" s="1">
        <v>430</v>
      </c>
      <c r="F15" s="1">
        <v>160</v>
      </c>
      <c r="G15" s="1">
        <v>1</v>
      </c>
      <c r="H15" s="68">
        <f t="shared" si="0"/>
        <v>1648</v>
      </c>
    </row>
    <row r="16" spans="1:8">
      <c r="A16" s="7">
        <v>2006</v>
      </c>
      <c r="B16" s="1">
        <v>240.46199999999999</v>
      </c>
      <c r="C16" s="1">
        <v>971.6</v>
      </c>
      <c r="D16" s="1">
        <v>90.808999999999997</v>
      </c>
      <c r="E16" s="1">
        <v>484</v>
      </c>
      <c r="F16" s="1">
        <v>196.57</v>
      </c>
      <c r="G16" s="1">
        <v>0.81</v>
      </c>
      <c r="H16" s="68">
        <f t="shared" si="0"/>
        <v>1984.2509999999997</v>
      </c>
    </row>
    <row r="17" spans="1:8">
      <c r="A17" s="7">
        <v>2007</v>
      </c>
      <c r="B17" s="1">
        <v>297.51</v>
      </c>
      <c r="C17" s="1">
        <v>1107.425</v>
      </c>
      <c r="D17" s="1">
        <v>96.03</v>
      </c>
      <c r="E17" s="1">
        <v>555</v>
      </c>
      <c r="F17" s="1">
        <v>207.84399999999999</v>
      </c>
      <c r="G17" s="1">
        <v>0.80700000000000005</v>
      </c>
      <c r="H17" s="68">
        <f t="shared" si="0"/>
        <v>2264.616</v>
      </c>
    </row>
    <row r="18" spans="1:8">
      <c r="A18" s="7">
        <v>2008</v>
      </c>
      <c r="B18" s="1">
        <v>328.255</v>
      </c>
      <c r="C18" s="1">
        <v>1322.143</v>
      </c>
      <c r="D18" s="1">
        <v>94</v>
      </c>
      <c r="E18" s="1">
        <v>605</v>
      </c>
      <c r="F18" s="1">
        <v>228.625</v>
      </c>
      <c r="G18" s="1">
        <v>0.80500000000000005</v>
      </c>
      <c r="H18" s="68">
        <f t="shared" si="0"/>
        <v>2578.828</v>
      </c>
    </row>
    <row r="19" spans="1:8">
      <c r="A19" s="7">
        <v>2009</v>
      </c>
      <c r="B19" s="1">
        <v>334.57400000000001</v>
      </c>
      <c r="C19" s="1">
        <v>1438.4580000000001</v>
      </c>
      <c r="D19" s="1">
        <v>88</v>
      </c>
      <c r="E19" s="1">
        <v>638</v>
      </c>
      <c r="F19" s="1">
        <v>241</v>
      </c>
      <c r="G19" s="1">
        <v>0.70299999999999996</v>
      </c>
      <c r="H19" s="68">
        <f t="shared" si="0"/>
        <v>2740.7350000000001</v>
      </c>
    </row>
    <row r="20" spans="1:8">
      <c r="A20" s="7">
        <v>2010</v>
      </c>
      <c r="B20" s="1">
        <v>382.21800000000002</v>
      </c>
      <c r="C20" s="1">
        <v>1558.02</v>
      </c>
      <c r="D20" s="1">
        <v>82</v>
      </c>
      <c r="E20" s="1">
        <v>686</v>
      </c>
      <c r="F20" s="1">
        <v>272</v>
      </c>
      <c r="G20" s="1">
        <v>0.4</v>
      </c>
      <c r="H20" s="68">
        <f t="shared" si="0"/>
        <v>2980.6380000000004</v>
      </c>
    </row>
    <row r="21" spans="1:8">
      <c r="A21" s="7">
        <v>2011</v>
      </c>
      <c r="B21" s="1">
        <v>353.41300000000001</v>
      </c>
      <c r="C21" s="1">
        <v>1628.9680000000001</v>
      </c>
      <c r="D21" s="1">
        <v>75</v>
      </c>
      <c r="E21" s="1">
        <v>756</v>
      </c>
      <c r="F21" s="1">
        <v>289</v>
      </c>
      <c r="G21" s="1">
        <v>0.4</v>
      </c>
      <c r="H21" s="68">
        <f t="shared" si="0"/>
        <v>3102.7810000000004</v>
      </c>
    </row>
    <row r="22" spans="1:8">
      <c r="A22" s="7">
        <v>2012</v>
      </c>
      <c r="B22" s="1">
        <v>380.28399999999999</v>
      </c>
      <c r="C22" s="1">
        <v>1809.7829999999999</v>
      </c>
      <c r="D22" s="1">
        <v>70</v>
      </c>
      <c r="E22" s="1">
        <v>789</v>
      </c>
      <c r="F22" s="1">
        <v>297</v>
      </c>
      <c r="G22" s="1">
        <v>0.2</v>
      </c>
      <c r="H22" s="68">
        <f t="shared" si="0"/>
        <v>3346.2669999999998</v>
      </c>
    </row>
    <row r="23" spans="1:8">
      <c r="A23" s="7">
        <v>2013</v>
      </c>
      <c r="B23" s="1">
        <v>411.22199999999998</v>
      </c>
      <c r="C23" s="1">
        <v>1986.8240000000001</v>
      </c>
      <c r="D23" s="1">
        <v>67</v>
      </c>
      <c r="E23" s="1">
        <v>827</v>
      </c>
      <c r="F23" s="1">
        <v>312</v>
      </c>
      <c r="G23" s="1">
        <v>0.1</v>
      </c>
      <c r="H23" s="68">
        <f t="shared" si="0"/>
        <v>3604.1460000000002</v>
      </c>
    </row>
    <row r="24" spans="1:8">
      <c r="A24" s="7">
        <v>2014</v>
      </c>
      <c r="B24" s="1">
        <v>450.42599999999999</v>
      </c>
      <c r="C24" s="1">
        <v>2169.5169999999998</v>
      </c>
      <c r="D24" s="1">
        <v>69.495000000000005</v>
      </c>
      <c r="E24" s="1">
        <v>887.68600000000004</v>
      </c>
      <c r="F24" s="1">
        <v>322.87900000000002</v>
      </c>
      <c r="G24" s="1">
        <v>2.2000000000000001E-3</v>
      </c>
      <c r="H24" s="68">
        <f t="shared" si="0"/>
        <v>3900.0051999999996</v>
      </c>
    </row>
    <row r="25" spans="1:8">
      <c r="A25" s="7">
        <v>2015</v>
      </c>
      <c r="B25" s="1">
        <v>502</v>
      </c>
      <c r="C25" s="1">
        <v>2343</v>
      </c>
      <c r="D25" s="1">
        <v>58</v>
      </c>
      <c r="E25" s="1">
        <v>1016</v>
      </c>
      <c r="F25" s="1">
        <v>280</v>
      </c>
      <c r="G25" s="1">
        <v>2.2000000000000001E-3</v>
      </c>
      <c r="H25" s="68">
        <f t="shared" si="0"/>
        <v>4199.0021999999999</v>
      </c>
    </row>
    <row r="26" spans="1:8">
      <c r="A26" s="7">
        <v>2016</v>
      </c>
      <c r="B26" s="1">
        <v>562</v>
      </c>
      <c r="C26" s="1">
        <v>2604</v>
      </c>
      <c r="D26" s="1">
        <v>59</v>
      </c>
      <c r="E26" s="1">
        <v>1244</v>
      </c>
      <c r="F26" s="1">
        <v>301.00074699999999</v>
      </c>
      <c r="G26" s="1">
        <v>0.06</v>
      </c>
      <c r="H26" s="68">
        <f t="shared" ref="H26:H31" si="1">SUM(B26:G26)</f>
        <v>4770.0607470000004</v>
      </c>
    </row>
    <row r="27" spans="1:8">
      <c r="A27" s="7">
        <v>2017</v>
      </c>
      <c r="B27" s="1">
        <v>574</v>
      </c>
      <c r="C27" s="1">
        <v>2778</v>
      </c>
      <c r="D27" s="1">
        <v>46</v>
      </c>
      <c r="E27" s="1">
        <v>1257.481</v>
      </c>
      <c r="F27" s="1">
        <v>334</v>
      </c>
      <c r="G27" s="1">
        <v>0.05</v>
      </c>
      <c r="H27" s="68">
        <f t="shared" si="1"/>
        <v>4989.5309999999999</v>
      </c>
    </row>
    <row r="28" spans="1:8">
      <c r="A28" s="7">
        <v>2018</v>
      </c>
      <c r="B28" s="1">
        <v>594.06000000000006</v>
      </c>
      <c r="C28" s="1">
        <v>2953.9470000000001</v>
      </c>
      <c r="D28" s="1">
        <v>41.082000000000001</v>
      </c>
      <c r="E28" s="1">
        <v>1425.5229999999999</v>
      </c>
      <c r="F28" s="1">
        <v>360.33499999999998</v>
      </c>
      <c r="G28" s="1">
        <v>4.0000000000000002E-4</v>
      </c>
      <c r="H28" s="68">
        <f t="shared" si="1"/>
        <v>5374.9474</v>
      </c>
    </row>
    <row r="29" spans="1:8">
      <c r="A29" s="7">
        <v>2019</v>
      </c>
      <c r="B29" s="1">
        <v>628.86213100000009</v>
      </c>
      <c r="C29" s="1">
        <v>3073.9838280000004</v>
      </c>
      <c r="D29" s="1">
        <v>39.642021999999997</v>
      </c>
      <c r="E29" s="1">
        <v>1451.1477239999995</v>
      </c>
      <c r="F29" s="77">
        <v>400</v>
      </c>
      <c r="G29" s="1">
        <v>4.0000000000000002E-4</v>
      </c>
      <c r="H29" s="68">
        <f t="shared" si="1"/>
        <v>5593.6361049999996</v>
      </c>
    </row>
    <row r="30" spans="1:8">
      <c r="A30" s="7">
        <v>2020</v>
      </c>
      <c r="B30" s="1">
        <v>551</v>
      </c>
      <c r="C30" s="1">
        <v>2836</v>
      </c>
      <c r="D30" s="1">
        <v>34</v>
      </c>
      <c r="E30" s="1">
        <v>1692</v>
      </c>
      <c r="F30" s="77">
        <v>448</v>
      </c>
      <c r="G30" s="1">
        <v>0</v>
      </c>
      <c r="H30" s="68">
        <f t="shared" si="1"/>
        <v>5561</v>
      </c>
    </row>
    <row r="31" spans="1:8">
      <c r="A31" s="7">
        <v>2021</v>
      </c>
      <c r="B31" s="1">
        <v>568.64</v>
      </c>
      <c r="C31" s="1">
        <v>2969.64</v>
      </c>
      <c r="D31" s="1">
        <v>29.295000000000002</v>
      </c>
      <c r="E31" s="1">
        <v>1888.756085</v>
      </c>
      <c r="F31" s="1">
        <v>470.32</v>
      </c>
      <c r="G31" s="1">
        <v>0</v>
      </c>
      <c r="H31" s="68">
        <f t="shared" si="1"/>
        <v>5926.6510849999995</v>
      </c>
    </row>
    <row r="32" spans="1:8">
      <c r="A32" s="7">
        <v>2022</v>
      </c>
      <c r="B32" s="1">
        <v>615.89700000000005</v>
      </c>
      <c r="C32" s="1">
        <v>3249.4290000000001</v>
      </c>
      <c r="D32" s="1">
        <v>27.725999999999999</v>
      </c>
      <c r="E32" s="1">
        <v>2104.404</v>
      </c>
      <c r="F32" s="1">
        <v>489.11799999999999</v>
      </c>
      <c r="G32" s="1">
        <v>0</v>
      </c>
      <c r="H32" s="68">
        <f t="shared" ref="H32:H33" si="2">SUM(B32:G32)</f>
        <v>6486.5740000000005</v>
      </c>
    </row>
    <row r="33" spans="1:8">
      <c r="A33" s="7">
        <v>2023</v>
      </c>
      <c r="B33" s="1">
        <v>648</v>
      </c>
      <c r="C33" s="1">
        <v>3336</v>
      </c>
      <c r="D33" s="1">
        <v>24</v>
      </c>
      <c r="E33" s="1">
        <v>2188</v>
      </c>
      <c r="F33" s="1">
        <v>521</v>
      </c>
      <c r="G33" s="1">
        <v>0</v>
      </c>
      <c r="H33" s="68">
        <f t="shared" si="2"/>
        <v>6717</v>
      </c>
    </row>
    <row r="34" spans="1:8">
      <c r="B34" s="1"/>
      <c r="C34" s="1"/>
      <c r="D34" s="1"/>
      <c r="E34" s="1"/>
      <c r="F34" s="1"/>
      <c r="G34" s="1"/>
    </row>
    <row r="35" spans="1:8">
      <c r="A35" t="s">
        <v>245</v>
      </c>
      <c r="B35" s="1"/>
      <c r="C35" s="1"/>
      <c r="D35" s="1"/>
      <c r="E35" s="1"/>
      <c r="F35" s="1"/>
      <c r="G35" s="1"/>
    </row>
    <row r="36" spans="1:8">
      <c r="B36" s="1"/>
      <c r="C36" s="1"/>
      <c r="D36" s="1"/>
      <c r="E36" s="1"/>
      <c r="F36" s="1"/>
      <c r="G36" s="1"/>
    </row>
    <row r="37" spans="1:8">
      <c r="B37" s="1"/>
      <c r="C37" s="1"/>
      <c r="D37" s="1"/>
      <c r="E37" s="1"/>
      <c r="F37" s="1"/>
      <c r="G37" s="1"/>
    </row>
    <row r="38" spans="1:8">
      <c r="B38" s="1"/>
      <c r="C38" s="1"/>
      <c r="D38" s="1"/>
      <c r="E38" s="1"/>
      <c r="F38" s="1"/>
      <c r="G38" s="1"/>
    </row>
    <row r="39" spans="1:8">
      <c r="B39" s="1"/>
      <c r="C39" s="1"/>
      <c r="D39" s="1"/>
      <c r="E39" s="1"/>
      <c r="F39" s="1"/>
      <c r="G39" s="1"/>
    </row>
    <row r="40" spans="1:8">
      <c r="B40" s="1"/>
      <c r="C40" s="1"/>
      <c r="D40" s="1"/>
      <c r="E40" s="1"/>
      <c r="F40" s="1"/>
      <c r="G40" s="1"/>
    </row>
    <row r="41" spans="1:8">
      <c r="B41" s="1"/>
      <c r="C41" s="1"/>
      <c r="D41" s="1"/>
      <c r="E41" s="1"/>
      <c r="F41" s="1"/>
      <c r="G41" s="1"/>
    </row>
    <row r="42" spans="1:8">
      <c r="B42" s="1"/>
      <c r="C42" s="1"/>
      <c r="D42" s="1"/>
      <c r="E42" s="1"/>
      <c r="F42" s="1"/>
      <c r="G42" s="1"/>
    </row>
    <row r="43" spans="1:8">
      <c r="B43" s="1"/>
      <c r="C43" s="1"/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&amp;C&amp;"Calibri"&amp;10&amp;K000000 Restricted&amp;1#_x000D_</oddHeader>
  </headerFooter>
  <ignoredErrors>
    <ignoredError sqref="H5:H33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43"/>
  <sheetViews>
    <sheetView showGridLines="0" zoomScaleNormal="100" workbookViewId="0">
      <selection activeCell="A2" sqref="A2"/>
    </sheetView>
  </sheetViews>
  <sheetFormatPr defaultRowHeight="12.5"/>
  <cols>
    <col min="1" max="1" width="5.453125" customWidth="1"/>
    <col min="2" max="2" width="10.81640625" customWidth="1"/>
    <col min="3" max="3" width="2.1796875" bestFit="1" customWidth="1"/>
    <col min="4" max="4" width="5.1796875" bestFit="1" customWidth="1"/>
    <col min="5" max="5" width="11.1796875" customWidth="1"/>
    <col min="6" max="6" width="8.81640625" bestFit="1" customWidth="1"/>
    <col min="7" max="7" width="2.1796875" bestFit="1" customWidth="1"/>
    <col min="8" max="8" width="5.1796875" bestFit="1" customWidth="1"/>
    <col min="9" max="9" width="11.1796875" customWidth="1"/>
    <col min="10" max="10" width="9.7265625" customWidth="1"/>
    <col min="11" max="11" width="2.1796875" bestFit="1" customWidth="1"/>
    <col min="12" max="12" width="5.54296875" bestFit="1" customWidth="1"/>
    <col min="13" max="13" width="11.81640625" customWidth="1"/>
    <col min="14" max="14" width="7" bestFit="1" customWidth="1"/>
    <col min="15" max="15" width="1.7265625" customWidth="1"/>
    <col min="16" max="16" width="12" customWidth="1"/>
  </cols>
  <sheetData>
    <row r="1" spans="1:16" ht="15.5">
      <c r="A1" s="8" t="s">
        <v>246</v>
      </c>
    </row>
    <row r="3" spans="1:16" ht="13">
      <c r="A3" s="7" t="s">
        <v>247</v>
      </c>
    </row>
    <row r="4" spans="1:16" ht="50">
      <c r="A4" s="95" t="s">
        <v>243</v>
      </c>
      <c r="B4" s="96" t="s">
        <v>248</v>
      </c>
      <c r="C4" s="96"/>
      <c r="D4" s="97" t="s">
        <v>249</v>
      </c>
      <c r="E4" s="97" t="s">
        <v>250</v>
      </c>
      <c r="F4" s="98" t="s">
        <v>251</v>
      </c>
      <c r="G4" s="96"/>
      <c r="H4" s="97" t="s">
        <v>249</v>
      </c>
      <c r="I4" s="97" t="s">
        <v>252</v>
      </c>
      <c r="J4" s="98" t="s">
        <v>253</v>
      </c>
      <c r="K4" s="96"/>
      <c r="L4" s="97" t="s">
        <v>249</v>
      </c>
      <c r="M4" s="99" t="s">
        <v>254</v>
      </c>
      <c r="N4" s="98" t="s">
        <v>110</v>
      </c>
      <c r="P4" s="100" t="s">
        <v>255</v>
      </c>
    </row>
    <row r="5" spans="1:16" ht="14.5">
      <c r="A5" s="39">
        <v>1996</v>
      </c>
      <c r="B5" s="101">
        <v>0.995</v>
      </c>
      <c r="C5" s="102"/>
      <c r="D5" s="101">
        <v>0.96645376250000004</v>
      </c>
      <c r="E5" s="103"/>
      <c r="F5" s="104"/>
      <c r="G5" s="102"/>
      <c r="H5" s="39"/>
      <c r="I5" s="103"/>
      <c r="J5" s="104"/>
      <c r="K5" s="102"/>
      <c r="L5" s="39"/>
      <c r="M5" s="39"/>
      <c r="N5" s="105">
        <f t="shared" ref="N5:N15" si="0">B5</f>
        <v>0.995</v>
      </c>
      <c r="P5" s="106">
        <v>407.39385600000003</v>
      </c>
    </row>
    <row r="6" spans="1:16" ht="14.5">
      <c r="A6" s="39">
        <v>1997</v>
      </c>
      <c r="B6" s="94">
        <v>3.093</v>
      </c>
      <c r="C6" s="102"/>
      <c r="D6" s="94">
        <v>2.0369692800000001</v>
      </c>
      <c r="E6" s="103"/>
      <c r="F6" s="104"/>
      <c r="G6" s="102"/>
      <c r="H6" s="39"/>
      <c r="I6" s="103"/>
      <c r="J6" s="104"/>
      <c r="K6" s="102"/>
      <c r="L6" s="39"/>
      <c r="M6" s="39"/>
      <c r="N6" s="107">
        <f t="shared" si="0"/>
        <v>3.093</v>
      </c>
      <c r="P6" s="106">
        <v>392.17144300000001</v>
      </c>
    </row>
    <row r="7" spans="1:16" ht="14.5">
      <c r="A7">
        <v>1998</v>
      </c>
      <c r="B7" s="94">
        <v>5.5</v>
      </c>
      <c r="C7" s="102"/>
      <c r="D7" s="94">
        <v>1.9608572150000001</v>
      </c>
      <c r="E7" s="103"/>
      <c r="F7" s="104"/>
      <c r="G7" s="102"/>
      <c r="H7" s="39"/>
      <c r="I7" s="103"/>
      <c r="J7" s="104"/>
      <c r="K7" s="102"/>
      <c r="L7" s="39"/>
      <c r="M7" s="39"/>
      <c r="N7" s="107">
        <f t="shared" si="0"/>
        <v>5.5</v>
      </c>
      <c r="P7" s="106">
        <v>398.68293920000002</v>
      </c>
    </row>
    <row r="8" spans="1:16" ht="14.5">
      <c r="A8" s="39">
        <v>1999</v>
      </c>
      <c r="B8" s="94">
        <v>7.6</v>
      </c>
      <c r="C8" s="102"/>
      <c r="D8" s="94">
        <v>1.9934146960000001</v>
      </c>
      <c r="E8" s="103"/>
      <c r="F8" s="104"/>
      <c r="G8" s="102"/>
      <c r="H8" s="39"/>
      <c r="I8" s="103"/>
      <c r="J8" s="104"/>
      <c r="K8" s="102"/>
      <c r="L8" s="39"/>
      <c r="M8" s="39"/>
      <c r="N8" s="107">
        <f t="shared" si="0"/>
        <v>7.6</v>
      </c>
      <c r="P8" s="106">
        <v>399.22590200000002</v>
      </c>
    </row>
    <row r="9" spans="1:16" ht="14.5">
      <c r="A9">
        <v>2000</v>
      </c>
      <c r="B9" s="94">
        <v>10.3</v>
      </c>
      <c r="C9" s="102"/>
      <c r="D9" s="94">
        <v>1.9961295100000001</v>
      </c>
      <c r="E9" s="103"/>
      <c r="F9" s="104"/>
      <c r="G9" s="102"/>
      <c r="H9" s="39"/>
      <c r="I9" s="103"/>
      <c r="J9" s="104"/>
      <c r="K9" s="102"/>
      <c r="L9" s="39"/>
      <c r="M9" s="39"/>
      <c r="N9" s="107">
        <f t="shared" si="0"/>
        <v>10.3</v>
      </c>
      <c r="P9" s="106">
        <v>389.97675700000002</v>
      </c>
    </row>
    <row r="10" spans="1:16" ht="14.5">
      <c r="A10" s="39">
        <v>2001</v>
      </c>
      <c r="B10" s="94">
        <v>11</v>
      </c>
      <c r="C10" s="102"/>
      <c r="D10" s="94">
        <v>0.38997675700000001</v>
      </c>
      <c r="E10" s="103"/>
      <c r="F10" s="104"/>
      <c r="G10" s="102"/>
      <c r="H10" s="39"/>
      <c r="I10" s="103"/>
      <c r="J10" s="104"/>
      <c r="K10" s="102"/>
      <c r="L10" s="39"/>
      <c r="M10" s="39"/>
      <c r="N10" s="107">
        <f t="shared" si="0"/>
        <v>11</v>
      </c>
      <c r="P10" s="106">
        <v>428.18715700000001</v>
      </c>
    </row>
    <row r="11" spans="1:16" ht="14.5">
      <c r="A11">
        <v>2002</v>
      </c>
      <c r="B11" s="94">
        <v>12.3</v>
      </c>
      <c r="C11" s="102"/>
      <c r="D11" s="94">
        <v>0.42818715699999998</v>
      </c>
      <c r="E11" s="103"/>
      <c r="F11" s="104"/>
      <c r="G11" s="102"/>
      <c r="H11" s="39"/>
      <c r="I11" s="103"/>
      <c r="J11" s="104"/>
      <c r="K11" s="102"/>
      <c r="L11" s="39"/>
      <c r="M11" s="39"/>
      <c r="N11" s="107">
        <f t="shared" si="0"/>
        <v>12.3</v>
      </c>
      <c r="P11" s="106">
        <v>455.60863899999998</v>
      </c>
    </row>
    <row r="12" spans="1:16" ht="14.5">
      <c r="A12" s="39">
        <v>2003</v>
      </c>
      <c r="B12" s="94">
        <v>13.3</v>
      </c>
      <c r="C12" s="102"/>
      <c r="D12" s="94">
        <v>0.45560863899999998</v>
      </c>
      <c r="E12" s="103"/>
      <c r="F12" s="104"/>
      <c r="G12" s="102"/>
      <c r="H12" s="39"/>
      <c r="I12" s="103"/>
      <c r="J12" s="104"/>
      <c r="K12" s="102"/>
      <c r="L12" s="39"/>
      <c r="M12" s="39"/>
      <c r="N12" s="107">
        <f t="shared" si="0"/>
        <v>13.3</v>
      </c>
      <c r="P12" s="106">
        <v>390.17633799999999</v>
      </c>
    </row>
    <row r="13" spans="1:16" ht="14.5">
      <c r="A13">
        <v>2004</v>
      </c>
      <c r="B13" s="94">
        <v>14.5</v>
      </c>
      <c r="C13" s="102"/>
      <c r="D13" s="94">
        <v>0.39017633800000001</v>
      </c>
      <c r="E13" s="103"/>
      <c r="F13" s="104"/>
      <c r="G13" s="102"/>
      <c r="H13" s="39"/>
      <c r="I13" s="103"/>
      <c r="J13" s="104"/>
      <c r="K13" s="102"/>
      <c r="L13" s="39"/>
      <c r="M13" s="39"/>
      <c r="N13" s="107">
        <f t="shared" si="0"/>
        <v>14.5</v>
      </c>
      <c r="P13" s="106">
        <v>490.27358500000003</v>
      </c>
    </row>
    <row r="14" spans="1:16" ht="14.5">
      <c r="A14" s="39">
        <v>2005</v>
      </c>
      <c r="B14" s="94">
        <v>15.7</v>
      </c>
      <c r="C14" s="102"/>
      <c r="D14" s="94">
        <v>0.49027358500000001</v>
      </c>
      <c r="E14" s="103"/>
      <c r="F14" s="104"/>
      <c r="G14" s="102"/>
      <c r="H14" s="39"/>
      <c r="I14" s="103"/>
      <c r="J14" s="104"/>
      <c r="K14" s="102"/>
      <c r="L14" s="39"/>
      <c r="M14" s="39"/>
      <c r="N14" s="107">
        <f t="shared" si="0"/>
        <v>15.7</v>
      </c>
      <c r="P14" s="106">
        <v>527.22457599999996</v>
      </c>
    </row>
    <row r="15" spans="1:16" ht="14.5">
      <c r="A15">
        <v>2006</v>
      </c>
      <c r="B15" s="94">
        <v>16.3</v>
      </c>
      <c r="C15" s="94"/>
      <c r="D15" s="94">
        <v>0.52722457599999994</v>
      </c>
      <c r="E15" s="108"/>
      <c r="F15" s="109"/>
      <c r="G15" s="94"/>
      <c r="H15" s="94"/>
      <c r="I15" s="108"/>
      <c r="J15" s="109"/>
      <c r="K15" s="94"/>
      <c r="L15" s="94"/>
      <c r="M15" s="94"/>
      <c r="N15" s="107">
        <f t="shared" si="0"/>
        <v>16.3</v>
      </c>
      <c r="P15" s="110">
        <v>578.59164599999997</v>
      </c>
    </row>
    <row r="16" spans="1:16" ht="14.5">
      <c r="A16">
        <v>2007</v>
      </c>
      <c r="B16" s="94">
        <v>17.638628000000001</v>
      </c>
      <c r="C16" s="94"/>
      <c r="D16" s="94">
        <v>0.57859164600000001</v>
      </c>
      <c r="E16" s="108"/>
      <c r="F16" s="109"/>
      <c r="G16" s="94"/>
      <c r="H16" s="94"/>
      <c r="I16" s="108"/>
      <c r="J16" s="109"/>
      <c r="K16" s="94"/>
      <c r="L16" s="94"/>
      <c r="M16" s="94"/>
      <c r="N16" s="107">
        <f>B16</f>
        <v>17.638628000000001</v>
      </c>
      <c r="P16" s="110">
        <v>638.85109299999999</v>
      </c>
    </row>
    <row r="17" spans="1:16" ht="14.5">
      <c r="A17">
        <v>2008</v>
      </c>
      <c r="B17" s="94">
        <v>19.102964</v>
      </c>
      <c r="C17" s="94"/>
      <c r="D17" s="94">
        <v>0.63330200000000003</v>
      </c>
      <c r="E17" s="111">
        <v>2.234762979683973</v>
      </c>
      <c r="F17" s="109"/>
      <c r="G17" s="94"/>
      <c r="H17" s="94"/>
      <c r="I17" s="108"/>
      <c r="J17" s="109">
        <v>15.109769</v>
      </c>
      <c r="K17" s="94"/>
      <c r="L17" s="94">
        <v>6.7813999999999999E-2</v>
      </c>
      <c r="M17" s="111">
        <v>1.7053915349887132</v>
      </c>
      <c r="N17" s="107">
        <f t="shared" ref="N17:N26" si="1">J17+B17+F17</f>
        <v>34.212733</v>
      </c>
      <c r="P17" s="110">
        <v>886</v>
      </c>
    </row>
    <row r="18" spans="1:16" ht="14.5">
      <c r="A18">
        <v>2009</v>
      </c>
      <c r="B18" s="94">
        <v>20.746697999999999</v>
      </c>
      <c r="C18" s="94"/>
      <c r="D18" s="94">
        <v>0.899231</v>
      </c>
      <c r="E18" s="111">
        <v>2.2151898734177213</v>
      </c>
      <c r="F18" s="109"/>
      <c r="G18" s="94"/>
      <c r="H18" s="94"/>
      <c r="I18" s="108"/>
      <c r="J18" s="109">
        <v>16.487342999999999</v>
      </c>
      <c r="K18" s="94"/>
      <c r="L18" s="94">
        <v>1.441033</v>
      </c>
      <c r="M18" s="111">
        <v>1.7391712025316455</v>
      </c>
      <c r="N18" s="107">
        <f t="shared" si="1"/>
        <v>37.234040999999998</v>
      </c>
      <c r="P18" s="110">
        <v>948</v>
      </c>
    </row>
    <row r="19" spans="1:16" ht="14.5">
      <c r="A19">
        <v>2010</v>
      </c>
      <c r="B19" s="94">
        <v>22.599173</v>
      </c>
      <c r="C19" s="94"/>
      <c r="D19" s="94">
        <v>0.94572500000000004</v>
      </c>
      <c r="E19" s="111">
        <v>1.9841966637401232</v>
      </c>
      <c r="F19" s="109"/>
      <c r="G19" s="94"/>
      <c r="H19" s="94"/>
      <c r="I19" s="108"/>
      <c r="J19" s="109">
        <v>20.530998</v>
      </c>
      <c r="K19" s="94"/>
      <c r="L19" s="94">
        <v>3.2779310000000002</v>
      </c>
      <c r="M19" s="111">
        <v>1.8025459174714664</v>
      </c>
      <c r="N19" s="107">
        <f t="shared" si="1"/>
        <v>43.130171000000004</v>
      </c>
      <c r="P19" s="110">
        <v>1139</v>
      </c>
    </row>
    <row r="20" spans="1:16" ht="14.5">
      <c r="A20">
        <v>2011</v>
      </c>
      <c r="B20" s="94">
        <v>24.608871000000001</v>
      </c>
      <c r="C20" s="94"/>
      <c r="D20" s="94">
        <v>1.1378740000000001</v>
      </c>
      <c r="E20" s="111">
        <v>2.1696574225122349</v>
      </c>
      <c r="F20" s="109"/>
      <c r="G20" s="94"/>
      <c r="H20" s="94"/>
      <c r="I20" s="108"/>
      <c r="J20" s="109">
        <v>24.734779</v>
      </c>
      <c r="K20" s="94"/>
      <c r="L20" s="94">
        <v>2.8043710000000002</v>
      </c>
      <c r="M20" s="111">
        <v>2.0175186786296901</v>
      </c>
      <c r="N20" s="107">
        <f t="shared" si="1"/>
        <v>49.343649999999997</v>
      </c>
      <c r="P20" s="110">
        <v>1226</v>
      </c>
    </row>
    <row r="21" spans="1:16" ht="14.5">
      <c r="A21">
        <v>2012</v>
      </c>
      <c r="B21" s="94">
        <v>26.697427999999999</v>
      </c>
      <c r="C21" s="94"/>
      <c r="D21" s="94">
        <v>1.2130369999999999</v>
      </c>
      <c r="E21" s="111">
        <v>2.1769230769230772</v>
      </c>
      <c r="F21" s="109"/>
      <c r="G21" s="94"/>
      <c r="H21" s="94"/>
      <c r="I21" s="108"/>
      <c r="J21" s="109">
        <v>29.383205</v>
      </c>
      <c r="K21" s="94"/>
      <c r="L21" s="94">
        <v>3.6904020000000002</v>
      </c>
      <c r="M21" s="111">
        <v>2.2602465384615384</v>
      </c>
      <c r="N21" s="107">
        <f t="shared" si="1"/>
        <v>56.080632999999999</v>
      </c>
      <c r="P21" s="110">
        <v>1313</v>
      </c>
    </row>
    <row r="22" spans="1:16" ht="16.5">
      <c r="A22">
        <v>2013</v>
      </c>
      <c r="B22" s="94">
        <v>28.353186000000001</v>
      </c>
      <c r="C22" s="94"/>
      <c r="D22" s="94">
        <v>1.3003659999999999</v>
      </c>
      <c r="E22" s="111">
        <v>2.1995464852607709</v>
      </c>
      <c r="F22" s="109"/>
      <c r="G22" s="94"/>
      <c r="H22" s="94"/>
      <c r="I22" s="108"/>
      <c r="J22" s="109">
        <v>49.648587999999997</v>
      </c>
      <c r="K22" s="112" t="s">
        <v>256</v>
      </c>
      <c r="L22" s="94">
        <v>3.333348</v>
      </c>
      <c r="M22" s="111">
        <v>3.7527277399848824</v>
      </c>
      <c r="N22" s="107">
        <f t="shared" si="1"/>
        <v>78.001773999999997</v>
      </c>
      <c r="P22" s="110">
        <v>1389</v>
      </c>
    </row>
    <row r="23" spans="1:16" ht="14.5">
      <c r="A23">
        <v>2014</v>
      </c>
      <c r="B23" s="94">
        <v>30.582684</v>
      </c>
      <c r="C23" s="94"/>
      <c r="D23" s="94">
        <v>1.398774</v>
      </c>
      <c r="E23" s="111">
        <v>2.4334053275737939</v>
      </c>
      <c r="F23" s="113"/>
      <c r="G23" s="39"/>
      <c r="H23" s="39"/>
      <c r="I23" s="103"/>
      <c r="J23" s="109">
        <v>53.055188999999999</v>
      </c>
      <c r="K23" s="94"/>
      <c r="L23" s="94">
        <v>3.1998920000000002</v>
      </c>
      <c r="M23" s="111">
        <v>3.8196680345572354</v>
      </c>
      <c r="N23" s="107">
        <f t="shared" si="1"/>
        <v>83.637872999999999</v>
      </c>
      <c r="P23" s="110">
        <v>1501</v>
      </c>
    </row>
    <row r="24" spans="1:16" ht="14.5">
      <c r="A24">
        <v>2015</v>
      </c>
      <c r="B24" s="94">
        <v>34.408521999999998</v>
      </c>
      <c r="D24" s="94">
        <v>1.4846060000000001</v>
      </c>
      <c r="E24" s="111">
        <v>2.2641576814984177</v>
      </c>
      <c r="F24" s="114">
        <v>0</v>
      </c>
      <c r="H24">
        <v>0</v>
      </c>
      <c r="I24" s="108"/>
      <c r="J24" s="109">
        <v>56.406286000000001</v>
      </c>
      <c r="K24" s="94"/>
      <c r="L24" s="94">
        <v>3.4956670000000001</v>
      </c>
      <c r="M24" s="111">
        <v>3.6282024355595639</v>
      </c>
      <c r="N24" s="107">
        <f t="shared" si="1"/>
        <v>90.814807999999999</v>
      </c>
      <c r="P24" s="110">
        <v>1554.6620399999999</v>
      </c>
    </row>
    <row r="25" spans="1:16" ht="16.5">
      <c r="A25">
        <v>2016</v>
      </c>
      <c r="B25" s="94">
        <v>38.109372999999998</v>
      </c>
      <c r="C25" s="115" t="s">
        <v>257</v>
      </c>
      <c r="D25" s="94">
        <v>1.55466204</v>
      </c>
      <c r="E25" s="111">
        <v>2.2874773709483791</v>
      </c>
      <c r="F25" s="109">
        <v>22.466566</v>
      </c>
      <c r="G25" s="115" t="s">
        <v>258</v>
      </c>
      <c r="H25" s="94">
        <v>3.3932549999999999</v>
      </c>
      <c r="I25" s="118">
        <v>1.4451093177781584</v>
      </c>
      <c r="J25" s="109">
        <v>40.450000000000003</v>
      </c>
      <c r="K25" s="112" t="s">
        <v>258</v>
      </c>
      <c r="L25" s="94">
        <v>3.3732160000000002</v>
      </c>
      <c r="M25" s="111">
        <v>2.4047091164781076</v>
      </c>
      <c r="N25" s="107">
        <f t="shared" si="1"/>
        <v>101.02593899999999</v>
      </c>
      <c r="P25" s="110">
        <v>1682.116133</v>
      </c>
    </row>
    <row r="26" spans="1:16" ht="14.5">
      <c r="A26">
        <v>2017</v>
      </c>
      <c r="B26" s="94">
        <v>40.089004799999998</v>
      </c>
      <c r="C26" s="94"/>
      <c r="D26" s="94">
        <v>1.6890000000000001</v>
      </c>
      <c r="E26" s="111">
        <v>2.3740414412799655</v>
      </c>
      <c r="F26" s="109">
        <v>28.845723</v>
      </c>
      <c r="G26" s="94"/>
      <c r="H26" s="94">
        <v>6.5113700000000003</v>
      </c>
      <c r="I26" s="108">
        <v>1.7</v>
      </c>
      <c r="J26" s="109">
        <v>40.245213</v>
      </c>
      <c r="K26" s="94"/>
      <c r="L26" s="94">
        <v>2.346E-3</v>
      </c>
      <c r="M26" s="111">
        <v>1.7655280982671637</v>
      </c>
      <c r="N26" s="107">
        <f t="shared" si="1"/>
        <v>109.1799408</v>
      </c>
      <c r="P26" s="110">
        <v>2279.5</v>
      </c>
    </row>
    <row r="27" spans="1:16" ht="14.5">
      <c r="A27">
        <v>2018</v>
      </c>
      <c r="B27" s="94">
        <v>41.8</v>
      </c>
      <c r="C27" s="94"/>
      <c r="D27" s="94">
        <v>2.2795000000000001</v>
      </c>
      <c r="E27" s="111">
        <v>1.8</v>
      </c>
      <c r="F27" s="109">
        <v>37.799999999999997</v>
      </c>
      <c r="G27" s="94"/>
      <c r="H27" s="94">
        <v>9.1</v>
      </c>
      <c r="I27" s="118">
        <v>1.7</v>
      </c>
      <c r="J27" s="109">
        <v>40.036575999999997</v>
      </c>
      <c r="K27" s="94"/>
      <c r="L27" s="94">
        <v>0</v>
      </c>
      <c r="M27" s="111">
        <v>2.4592582036543131</v>
      </c>
      <c r="N27" s="107">
        <f>J27+B27+F27</f>
        <v>119.63657599999999</v>
      </c>
      <c r="P27" s="119">
        <v>1631</v>
      </c>
    </row>
    <row r="28" spans="1:16" ht="14.5">
      <c r="A28">
        <v>2019</v>
      </c>
      <c r="B28" s="94">
        <v>44.3</v>
      </c>
      <c r="C28" s="94"/>
      <c r="D28" s="94">
        <v>1.631</v>
      </c>
      <c r="E28" s="126">
        <v>2.7</v>
      </c>
      <c r="F28" s="94">
        <v>43.5</v>
      </c>
      <c r="G28" s="94"/>
      <c r="H28" s="94">
        <v>5.8</v>
      </c>
      <c r="I28" s="127">
        <v>2.6670754138565296</v>
      </c>
      <c r="J28" s="94">
        <v>39.927176000000003</v>
      </c>
      <c r="K28" s="94"/>
      <c r="L28" s="94">
        <v>0</v>
      </c>
      <c r="M28" s="129">
        <v>2.302594682377475</v>
      </c>
      <c r="N28" s="125">
        <f>J28+B28+F28</f>
        <v>127.727176</v>
      </c>
      <c r="P28" s="119">
        <v>1734.008</v>
      </c>
    </row>
    <row r="29" spans="1:16" ht="14.5">
      <c r="A29">
        <v>2020</v>
      </c>
      <c r="B29" s="94">
        <v>46.4</v>
      </c>
      <c r="C29" s="94"/>
      <c r="D29" s="94">
        <v>1.734008</v>
      </c>
      <c r="E29" s="126">
        <v>2.6758815414923109</v>
      </c>
      <c r="F29" s="94">
        <v>46.949455</v>
      </c>
      <c r="G29" s="94"/>
      <c r="H29" s="94">
        <v>3.5</v>
      </c>
      <c r="I29" s="127">
        <v>2.7075685348625842</v>
      </c>
      <c r="J29" s="94">
        <v>39.91854</v>
      </c>
      <c r="K29" s="94"/>
      <c r="L29" s="94">
        <v>0</v>
      </c>
      <c r="M29" s="129">
        <v>2.0825985018515563</v>
      </c>
      <c r="N29" s="125">
        <f>J29+B29+F29</f>
        <v>133.26799499999998</v>
      </c>
      <c r="P29" s="140">
        <v>1916.7660000000001</v>
      </c>
    </row>
    <row r="30" spans="1:16" ht="14.5">
      <c r="A30">
        <v>2021</v>
      </c>
      <c r="B30" s="94">
        <v>47.8</v>
      </c>
      <c r="C30" s="94"/>
      <c r="D30" s="94">
        <v>1.9167660000000002</v>
      </c>
      <c r="E30" s="126">
        <v>2.4937838004221691</v>
      </c>
      <c r="F30" s="94">
        <v>50.613518999999997</v>
      </c>
      <c r="G30" s="94"/>
      <c r="H30" s="94">
        <v>3.7</v>
      </c>
      <c r="I30" s="127">
        <v>2.7</v>
      </c>
      <c r="J30" s="94">
        <v>39.910997000000002</v>
      </c>
      <c r="K30" s="94"/>
      <c r="L30" s="94">
        <v>0</v>
      </c>
      <c r="M30" s="129">
        <v>1.8728764429845144</v>
      </c>
      <c r="N30" s="125">
        <f>J30+B30+F30</f>
        <v>138.32451599999999</v>
      </c>
      <c r="P30" s="140">
        <v>2131</v>
      </c>
    </row>
    <row r="31" spans="1:16" s="2" customFormat="1" ht="14.5">
      <c r="A31" s="2">
        <v>2022</v>
      </c>
      <c r="B31" s="177">
        <v>45.4</v>
      </c>
      <c r="C31" s="177"/>
      <c r="D31" s="177">
        <v>2.1310000000000002</v>
      </c>
      <c r="E31" s="178">
        <v>2.1304551853589864</v>
      </c>
      <c r="F31" s="177">
        <v>54.923845</v>
      </c>
      <c r="G31" s="177"/>
      <c r="H31" s="177">
        <v>3.89</v>
      </c>
      <c r="I31" s="179">
        <v>2.7</v>
      </c>
      <c r="J31" s="177">
        <v>40.209254999999999</v>
      </c>
      <c r="K31" s="177"/>
      <c r="L31" s="177">
        <v>0</v>
      </c>
      <c r="M31" s="180">
        <v>1.7553351564131241</v>
      </c>
      <c r="N31" s="181">
        <f>J31+B31+F31</f>
        <v>140.53309999999999</v>
      </c>
      <c r="P31" s="182">
        <v>2294</v>
      </c>
    </row>
    <row r="32" spans="1:16" s="2" customFormat="1" ht="14.5">
      <c r="A32" s="2">
        <v>2023</v>
      </c>
      <c r="B32" s="177">
        <v>49.490116</v>
      </c>
      <c r="C32" s="177"/>
      <c r="D32" s="177">
        <v>2.294</v>
      </c>
      <c r="E32" s="178">
        <v>2.1573721011333915</v>
      </c>
      <c r="F32" s="177">
        <v>61.034776000000001</v>
      </c>
      <c r="G32" s="177"/>
      <c r="H32" s="177">
        <v>4.0599999999999996</v>
      </c>
      <c r="I32" s="179">
        <v>2.7</v>
      </c>
      <c r="J32" s="177">
        <v>41.634734000000002</v>
      </c>
      <c r="K32" s="177"/>
      <c r="L32" s="177">
        <v>0</v>
      </c>
      <c r="M32" s="180">
        <v>1.7530414315789475</v>
      </c>
      <c r="N32" s="181">
        <v>152.159626</v>
      </c>
      <c r="P32" s="182">
        <v>2375</v>
      </c>
    </row>
    <row r="33" spans="1:16" s="2" customFormat="1" ht="14.5">
      <c r="A33" s="2">
        <v>2024</v>
      </c>
      <c r="B33" s="177">
        <v>52.861283999999998</v>
      </c>
      <c r="C33" s="177"/>
      <c r="D33" s="177">
        <v>2.375</v>
      </c>
      <c r="E33" s="178">
        <v>2.2257382736842102</v>
      </c>
      <c r="F33" s="177">
        <v>67.725959000000003</v>
      </c>
      <c r="G33" s="177"/>
      <c r="H33" s="177">
        <v>4.3600000000000003</v>
      </c>
      <c r="I33" s="179">
        <v>2.9</v>
      </c>
      <c r="J33" s="177">
        <v>43.186546</v>
      </c>
      <c r="K33" s="177"/>
      <c r="L33" s="177">
        <v>0</v>
      </c>
      <c r="M33" s="211" t="s">
        <v>81</v>
      </c>
      <c r="N33" s="181">
        <v>163.77378900000002</v>
      </c>
      <c r="P33" s="182" t="s">
        <v>81</v>
      </c>
    </row>
    <row r="35" spans="1:16" ht="13">
      <c r="A35" s="116" t="s">
        <v>259</v>
      </c>
    </row>
    <row r="36" spans="1:16" ht="13">
      <c r="A36" s="117" t="s">
        <v>260</v>
      </c>
    </row>
    <row r="37" spans="1:16" ht="13">
      <c r="A37" s="117" t="s">
        <v>261</v>
      </c>
    </row>
    <row r="38" spans="1:16" ht="13">
      <c r="A38" s="117" t="s">
        <v>262</v>
      </c>
    </row>
    <row r="39" spans="1:16" ht="13">
      <c r="A39" s="116" t="s">
        <v>263</v>
      </c>
    </row>
    <row r="40" spans="1:16" ht="13">
      <c r="A40" s="116" t="s">
        <v>264</v>
      </c>
    </row>
    <row r="41" spans="1:16" ht="13">
      <c r="A41" s="116" t="s">
        <v>265</v>
      </c>
    </row>
    <row r="42" spans="1:16" ht="13">
      <c r="A42" s="116" t="s">
        <v>266</v>
      </c>
    </row>
    <row r="43" spans="1:16" ht="13">
      <c r="A43" s="116" t="s">
        <v>267</v>
      </c>
    </row>
  </sheetData>
  <pageMargins left="0.7" right="0.7" top="0.75" bottom="0.75" header="0.3" footer="0.3"/>
  <pageSetup paperSize="9" scale="79" fitToHeight="0" orientation="portrait" r:id="rId1"/>
  <headerFooter>
    <oddHeader>&amp;C&amp;"Calibri"&amp;10&amp;K000000 Restricted&amp;1#_x000D_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5625B-296F-4778-9E76-D8F08B42FED1}">
  <dimension ref="A1:G39"/>
  <sheetViews>
    <sheetView zoomScaleNormal="100" workbookViewId="0">
      <selection activeCell="A2" sqref="A2"/>
    </sheetView>
  </sheetViews>
  <sheetFormatPr defaultRowHeight="12.5"/>
  <cols>
    <col min="1" max="1" width="6.26953125" customWidth="1"/>
    <col min="2" max="6" width="13.7265625" customWidth="1"/>
    <col min="7" max="7" width="8.81640625" customWidth="1"/>
  </cols>
  <sheetData>
    <row r="1" spans="1:7" ht="15.5">
      <c r="A1" s="8" t="s">
        <v>294</v>
      </c>
    </row>
    <row r="3" spans="1:7" ht="13">
      <c r="A3" s="60" t="s">
        <v>59</v>
      </c>
      <c r="B3" s="6"/>
    </row>
    <row r="4" spans="1:7" s="39" customFormat="1" ht="25.5">
      <c r="A4" s="128" t="s">
        <v>243</v>
      </c>
      <c r="B4" s="66" t="s">
        <v>58</v>
      </c>
      <c r="C4" s="66" t="s">
        <v>288</v>
      </c>
      <c r="D4" s="66" t="s">
        <v>293</v>
      </c>
      <c r="E4" s="66" t="s">
        <v>289</v>
      </c>
      <c r="F4" s="66" t="s">
        <v>290</v>
      </c>
      <c r="G4" s="67" t="s">
        <v>291</v>
      </c>
    </row>
    <row r="5" spans="1:7" ht="13">
      <c r="A5" s="7">
        <v>1992</v>
      </c>
      <c r="B5">
        <v>9</v>
      </c>
      <c r="C5">
        <v>5</v>
      </c>
      <c r="D5">
        <v>1</v>
      </c>
      <c r="E5">
        <v>91</v>
      </c>
      <c r="F5">
        <v>0</v>
      </c>
      <c r="G5" s="7">
        <f>SUM(B5:F5)</f>
        <v>106</v>
      </c>
    </row>
    <row r="6" spans="1:7" ht="13">
      <c r="A6" s="7">
        <v>1993</v>
      </c>
      <c r="B6">
        <v>9</v>
      </c>
      <c r="C6">
        <v>4</v>
      </c>
      <c r="D6">
        <v>2</v>
      </c>
      <c r="E6">
        <v>90</v>
      </c>
      <c r="F6">
        <v>0</v>
      </c>
      <c r="G6" s="7">
        <f t="shared" ref="G6:G32" si="0">SUM(B6:F6)</f>
        <v>105</v>
      </c>
    </row>
    <row r="7" spans="1:7" ht="13">
      <c r="A7" s="7">
        <v>1994</v>
      </c>
      <c r="B7">
        <v>10</v>
      </c>
      <c r="C7">
        <v>0</v>
      </c>
      <c r="D7">
        <v>7</v>
      </c>
      <c r="E7">
        <v>90</v>
      </c>
      <c r="F7">
        <v>0</v>
      </c>
      <c r="G7" s="7">
        <f t="shared" si="0"/>
        <v>107</v>
      </c>
    </row>
    <row r="8" spans="1:7" ht="13">
      <c r="A8" s="7">
        <v>1995</v>
      </c>
      <c r="B8">
        <v>14</v>
      </c>
      <c r="C8">
        <v>0</v>
      </c>
      <c r="D8">
        <v>11</v>
      </c>
      <c r="E8">
        <v>90</v>
      </c>
      <c r="F8">
        <v>0</v>
      </c>
      <c r="G8" s="7">
        <f t="shared" si="0"/>
        <v>115</v>
      </c>
    </row>
    <row r="9" spans="1:7" ht="13">
      <c r="A9" s="7">
        <v>1996</v>
      </c>
      <c r="B9">
        <v>15</v>
      </c>
      <c r="C9">
        <v>1</v>
      </c>
      <c r="D9">
        <v>17</v>
      </c>
      <c r="E9">
        <v>88</v>
      </c>
      <c r="F9">
        <v>0</v>
      </c>
      <c r="G9" s="7">
        <f t="shared" si="0"/>
        <v>121</v>
      </c>
    </row>
    <row r="10" spans="1:7" ht="13">
      <c r="A10" s="7">
        <v>1997</v>
      </c>
      <c r="B10">
        <v>15</v>
      </c>
      <c r="C10">
        <v>3</v>
      </c>
      <c r="D10">
        <v>17</v>
      </c>
      <c r="E10">
        <v>87</v>
      </c>
      <c r="F10">
        <v>0</v>
      </c>
      <c r="G10" s="7">
        <f t="shared" si="0"/>
        <v>122</v>
      </c>
    </row>
    <row r="11" spans="1:7" ht="13">
      <c r="A11" s="7">
        <v>1998</v>
      </c>
      <c r="B11">
        <v>15</v>
      </c>
      <c r="C11">
        <v>2</v>
      </c>
      <c r="D11">
        <v>15</v>
      </c>
      <c r="E11">
        <v>85</v>
      </c>
      <c r="F11">
        <v>0</v>
      </c>
      <c r="G11" s="7">
        <f t="shared" si="0"/>
        <v>117</v>
      </c>
    </row>
    <row r="12" spans="1:7" ht="13">
      <c r="A12" s="7">
        <v>1999</v>
      </c>
      <c r="B12">
        <v>18</v>
      </c>
      <c r="C12">
        <v>2</v>
      </c>
      <c r="D12">
        <v>16</v>
      </c>
      <c r="E12">
        <v>85</v>
      </c>
      <c r="F12">
        <v>2</v>
      </c>
      <c r="G12" s="7">
        <f t="shared" si="0"/>
        <v>123</v>
      </c>
    </row>
    <row r="13" spans="1:7" ht="13">
      <c r="A13" s="7">
        <v>2000</v>
      </c>
      <c r="B13">
        <v>22</v>
      </c>
      <c r="C13">
        <v>2</v>
      </c>
      <c r="D13">
        <v>18</v>
      </c>
      <c r="E13">
        <v>79</v>
      </c>
      <c r="F13">
        <v>2</v>
      </c>
      <c r="G13" s="7">
        <f t="shared" si="0"/>
        <v>123</v>
      </c>
    </row>
    <row r="14" spans="1:7" ht="13">
      <c r="A14" s="7">
        <v>2001</v>
      </c>
      <c r="B14">
        <v>25</v>
      </c>
      <c r="C14">
        <v>2</v>
      </c>
      <c r="D14">
        <v>19</v>
      </c>
      <c r="E14">
        <v>77</v>
      </c>
      <c r="F14">
        <v>2</v>
      </c>
      <c r="G14" s="7">
        <f t="shared" si="0"/>
        <v>125</v>
      </c>
    </row>
    <row r="15" spans="1:7" ht="13">
      <c r="A15" s="7">
        <v>2002</v>
      </c>
      <c r="B15">
        <v>25</v>
      </c>
      <c r="C15">
        <v>3</v>
      </c>
      <c r="D15">
        <v>19</v>
      </c>
      <c r="E15">
        <v>77</v>
      </c>
      <c r="F15">
        <v>2</v>
      </c>
      <c r="G15" s="7">
        <f t="shared" si="0"/>
        <v>126</v>
      </c>
    </row>
    <row r="16" spans="1:7" ht="13">
      <c r="A16" s="7">
        <v>2003</v>
      </c>
      <c r="B16">
        <v>27</v>
      </c>
      <c r="C16">
        <v>2</v>
      </c>
      <c r="D16">
        <v>19</v>
      </c>
      <c r="E16">
        <v>76</v>
      </c>
      <c r="F16">
        <v>2</v>
      </c>
      <c r="G16" s="7">
        <f t="shared" si="0"/>
        <v>126</v>
      </c>
    </row>
    <row r="17" spans="1:7" ht="13">
      <c r="A17" s="7">
        <v>2004</v>
      </c>
      <c r="B17">
        <v>26</v>
      </c>
      <c r="C17">
        <v>3</v>
      </c>
      <c r="D17">
        <v>19</v>
      </c>
      <c r="E17">
        <v>76</v>
      </c>
      <c r="F17">
        <v>2</v>
      </c>
      <c r="G17" s="7">
        <f t="shared" si="0"/>
        <v>126</v>
      </c>
    </row>
    <row r="18" spans="1:7" ht="13">
      <c r="A18" s="7">
        <v>2005</v>
      </c>
      <c r="B18">
        <v>26</v>
      </c>
      <c r="C18">
        <v>4</v>
      </c>
      <c r="D18">
        <v>24</v>
      </c>
      <c r="E18">
        <v>71</v>
      </c>
      <c r="F18">
        <v>2</v>
      </c>
      <c r="G18" s="7">
        <f t="shared" si="0"/>
        <v>127</v>
      </c>
    </row>
    <row r="19" spans="1:7" ht="13">
      <c r="A19" s="7">
        <v>2006</v>
      </c>
      <c r="B19">
        <v>27</v>
      </c>
      <c r="C19">
        <v>4</v>
      </c>
      <c r="D19">
        <v>25</v>
      </c>
      <c r="E19">
        <v>68</v>
      </c>
      <c r="F19">
        <v>2</v>
      </c>
      <c r="G19" s="7">
        <f t="shared" si="0"/>
        <v>126</v>
      </c>
    </row>
    <row r="20" spans="1:7" ht="13">
      <c r="A20" s="7">
        <v>2007</v>
      </c>
      <c r="B20">
        <v>28</v>
      </c>
      <c r="C20">
        <v>4</v>
      </c>
      <c r="D20">
        <v>27</v>
      </c>
      <c r="E20">
        <v>65</v>
      </c>
      <c r="F20">
        <v>2</v>
      </c>
      <c r="G20" s="7">
        <f t="shared" si="0"/>
        <v>126</v>
      </c>
    </row>
    <row r="21" spans="1:7" ht="13">
      <c r="A21" s="7">
        <v>2008</v>
      </c>
      <c r="B21">
        <v>30</v>
      </c>
      <c r="C21">
        <v>4</v>
      </c>
      <c r="D21">
        <v>29</v>
      </c>
      <c r="E21">
        <v>53</v>
      </c>
      <c r="F21">
        <v>2</v>
      </c>
      <c r="G21" s="7">
        <f t="shared" si="0"/>
        <v>118</v>
      </c>
    </row>
    <row r="22" spans="1:7" ht="13">
      <c r="A22" s="7">
        <v>2009</v>
      </c>
      <c r="B22">
        <v>32</v>
      </c>
      <c r="C22">
        <v>3</v>
      </c>
      <c r="D22">
        <v>27</v>
      </c>
      <c r="E22">
        <v>53</v>
      </c>
      <c r="F22">
        <v>2</v>
      </c>
      <c r="G22" s="7">
        <f t="shared" si="0"/>
        <v>117</v>
      </c>
    </row>
    <row r="23" spans="1:7" ht="13">
      <c r="A23" s="7">
        <v>2010</v>
      </c>
      <c r="B23">
        <v>33</v>
      </c>
      <c r="C23">
        <v>3</v>
      </c>
      <c r="D23">
        <v>26</v>
      </c>
      <c r="E23">
        <v>50</v>
      </c>
      <c r="F23">
        <v>2</v>
      </c>
      <c r="G23" s="7">
        <f t="shared" si="0"/>
        <v>114</v>
      </c>
    </row>
    <row r="24" spans="1:7" ht="13">
      <c r="A24" s="7">
        <v>2011</v>
      </c>
      <c r="B24">
        <v>33</v>
      </c>
      <c r="C24">
        <v>3</v>
      </c>
      <c r="D24">
        <v>27</v>
      </c>
      <c r="E24">
        <v>49</v>
      </c>
      <c r="F24">
        <v>2</v>
      </c>
      <c r="G24" s="7">
        <f t="shared" si="0"/>
        <v>114</v>
      </c>
    </row>
    <row r="25" spans="1:7" ht="13">
      <c r="A25" s="7">
        <v>2012</v>
      </c>
      <c r="B25">
        <v>37</v>
      </c>
      <c r="C25">
        <v>2</v>
      </c>
      <c r="D25">
        <v>27</v>
      </c>
      <c r="E25">
        <v>49</v>
      </c>
      <c r="F25">
        <v>2</v>
      </c>
      <c r="G25" s="7">
        <f t="shared" si="0"/>
        <v>117</v>
      </c>
    </row>
    <row r="26" spans="1:7" ht="13">
      <c r="A26" s="7">
        <v>2013</v>
      </c>
      <c r="B26">
        <v>37</v>
      </c>
      <c r="C26">
        <v>1</v>
      </c>
      <c r="D26">
        <v>29</v>
      </c>
      <c r="E26">
        <v>49</v>
      </c>
      <c r="F26">
        <v>2</v>
      </c>
      <c r="G26" s="7">
        <f t="shared" si="0"/>
        <v>118</v>
      </c>
    </row>
    <row r="27" spans="1:7" ht="13">
      <c r="A27" s="7">
        <v>2014</v>
      </c>
      <c r="B27">
        <v>38</v>
      </c>
      <c r="C27">
        <v>1</v>
      </c>
      <c r="D27">
        <v>28</v>
      </c>
      <c r="E27">
        <v>48</v>
      </c>
      <c r="F27">
        <v>2</v>
      </c>
      <c r="G27" s="7">
        <f t="shared" si="0"/>
        <v>117</v>
      </c>
    </row>
    <row r="28" spans="1:7" ht="13">
      <c r="A28" s="7">
        <v>2015</v>
      </c>
      <c r="B28">
        <v>38</v>
      </c>
      <c r="C28">
        <v>0</v>
      </c>
      <c r="D28">
        <v>29</v>
      </c>
      <c r="E28">
        <v>47</v>
      </c>
      <c r="F28">
        <v>2</v>
      </c>
      <c r="G28" s="7">
        <f t="shared" si="0"/>
        <v>116</v>
      </c>
    </row>
    <row r="29" spans="1:7" ht="13">
      <c r="A29" s="7">
        <v>2016</v>
      </c>
      <c r="B29">
        <v>39</v>
      </c>
      <c r="C29">
        <v>1</v>
      </c>
      <c r="D29">
        <v>28</v>
      </c>
      <c r="E29">
        <v>47</v>
      </c>
      <c r="F29">
        <v>2</v>
      </c>
      <c r="G29" s="7">
        <f t="shared" si="0"/>
        <v>117</v>
      </c>
    </row>
    <row r="30" spans="1:7" ht="13">
      <c r="A30" s="7">
        <v>2017</v>
      </c>
      <c r="B30">
        <v>40</v>
      </c>
      <c r="C30">
        <v>1</v>
      </c>
      <c r="D30">
        <v>29</v>
      </c>
      <c r="E30">
        <v>47</v>
      </c>
      <c r="F30">
        <v>2</v>
      </c>
      <c r="G30" s="7">
        <f t="shared" si="0"/>
        <v>119</v>
      </c>
    </row>
    <row r="31" spans="1:7" ht="13">
      <c r="A31" s="7">
        <v>2018</v>
      </c>
      <c r="B31">
        <v>39</v>
      </c>
      <c r="C31">
        <v>1</v>
      </c>
      <c r="D31">
        <v>35</v>
      </c>
      <c r="E31">
        <v>47</v>
      </c>
      <c r="F31">
        <v>2</v>
      </c>
      <c r="G31" s="7">
        <f t="shared" si="0"/>
        <v>124</v>
      </c>
    </row>
    <row r="32" spans="1:7" ht="13">
      <c r="A32" s="7">
        <v>2019</v>
      </c>
      <c r="B32">
        <v>41</v>
      </c>
      <c r="C32">
        <v>0</v>
      </c>
      <c r="D32">
        <v>37</v>
      </c>
      <c r="E32">
        <v>45</v>
      </c>
      <c r="F32">
        <v>2</v>
      </c>
      <c r="G32" s="7">
        <f t="shared" si="0"/>
        <v>125</v>
      </c>
    </row>
    <row r="33" spans="1:7" ht="13">
      <c r="A33" s="7">
        <v>2020</v>
      </c>
      <c r="B33">
        <v>42</v>
      </c>
      <c r="C33">
        <v>0</v>
      </c>
      <c r="D33">
        <v>32</v>
      </c>
      <c r="E33">
        <v>45</v>
      </c>
      <c r="F33">
        <v>2</v>
      </c>
      <c r="G33" s="7">
        <f>SUM(B33:F33)</f>
        <v>121</v>
      </c>
    </row>
    <row r="34" spans="1:7" ht="13">
      <c r="A34" s="7">
        <v>2021</v>
      </c>
      <c r="B34">
        <v>41</v>
      </c>
      <c r="C34">
        <v>0</v>
      </c>
      <c r="D34">
        <v>33</v>
      </c>
      <c r="E34">
        <v>45</v>
      </c>
      <c r="F34">
        <v>2</v>
      </c>
      <c r="G34" s="7">
        <f>SUM(B34:F34)</f>
        <v>121</v>
      </c>
    </row>
    <row r="35" spans="1:7" ht="13">
      <c r="A35" s="7">
        <v>2022</v>
      </c>
      <c r="B35">
        <v>41</v>
      </c>
      <c r="C35">
        <v>0</v>
      </c>
      <c r="D35">
        <v>36</v>
      </c>
      <c r="E35">
        <v>44</v>
      </c>
      <c r="F35">
        <v>2</v>
      </c>
      <c r="G35" s="7">
        <f>SUM(B35:F35)</f>
        <v>123</v>
      </c>
    </row>
    <row r="36" spans="1:7" ht="13">
      <c r="A36" s="7">
        <v>2023</v>
      </c>
      <c r="B36" s="2">
        <v>42</v>
      </c>
      <c r="C36" s="2">
        <v>0</v>
      </c>
      <c r="D36" s="2">
        <v>36</v>
      </c>
      <c r="E36" s="2">
        <v>44</v>
      </c>
      <c r="F36" s="2">
        <v>2</v>
      </c>
      <c r="G36" s="7">
        <f>SUM(B36:F36)</f>
        <v>124</v>
      </c>
    </row>
    <row r="37" spans="1:7" ht="13">
      <c r="A37" s="7">
        <v>2024</v>
      </c>
      <c r="B37" s="2">
        <v>43</v>
      </c>
      <c r="C37" s="2">
        <v>0</v>
      </c>
      <c r="D37" s="2">
        <v>37</v>
      </c>
      <c r="E37" s="2">
        <v>44</v>
      </c>
      <c r="F37" s="2">
        <v>2</v>
      </c>
      <c r="G37" s="7">
        <f>SUM(B37:F37)</f>
        <v>126</v>
      </c>
    </row>
    <row r="39" spans="1:7">
      <c r="A39" s="2" t="s">
        <v>292</v>
      </c>
    </row>
  </sheetData>
  <pageMargins left="0.7" right="0.7" top="0.75" bottom="0.75" header="0.3" footer="0.3"/>
  <pageSetup paperSize="9" orientation="portrait" r:id="rId1"/>
  <headerFooter>
    <oddHeader>&amp;C&amp;"Calibri"&amp;10&amp;K000000 Restricted&amp;1#_x000D_</oddHeader>
  </headerFooter>
  <ignoredErrors>
    <ignoredError sqref="G5:G37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06FE0-C764-4562-AA9F-225090854B2F}">
  <dimension ref="A1:J31"/>
  <sheetViews>
    <sheetView workbookViewId="0">
      <selection activeCell="A2" sqref="A2"/>
    </sheetView>
  </sheetViews>
  <sheetFormatPr defaultRowHeight="12.5"/>
  <cols>
    <col min="1" max="1" width="6.26953125" customWidth="1"/>
    <col min="2" max="9" width="10.26953125" customWidth="1"/>
    <col min="10" max="10" width="8" customWidth="1"/>
  </cols>
  <sheetData>
    <row r="1" spans="1:10" ht="15.5">
      <c r="A1" s="8" t="s">
        <v>301</v>
      </c>
    </row>
    <row r="2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3">
      <c r="A3" s="60" t="s">
        <v>59</v>
      </c>
      <c r="B3" s="130"/>
      <c r="C3" s="2"/>
      <c r="D3" s="2"/>
      <c r="E3" s="2"/>
      <c r="F3" s="2"/>
      <c r="G3" s="2"/>
      <c r="H3" s="2"/>
      <c r="I3" s="2"/>
      <c r="J3" s="2"/>
    </row>
    <row r="4" spans="1:10" s="39" customFormat="1" ht="25.5">
      <c r="A4" s="128" t="s">
        <v>243</v>
      </c>
      <c r="B4" s="66" t="s">
        <v>296</v>
      </c>
      <c r="C4" s="66" t="s">
        <v>79</v>
      </c>
      <c r="D4" s="66" t="s">
        <v>297</v>
      </c>
      <c r="E4" s="66" t="s">
        <v>295</v>
      </c>
      <c r="F4" s="66" t="s">
        <v>78</v>
      </c>
      <c r="G4" s="66" t="s">
        <v>80</v>
      </c>
      <c r="H4" s="66" t="s">
        <v>298</v>
      </c>
      <c r="I4" s="66" t="s">
        <v>16</v>
      </c>
      <c r="J4" s="67" t="s">
        <v>291</v>
      </c>
    </row>
    <row r="5" spans="1:10" ht="13">
      <c r="A5" s="7">
        <v>2002</v>
      </c>
      <c r="B5" s="2">
        <v>456</v>
      </c>
      <c r="C5" s="2">
        <v>537</v>
      </c>
      <c r="D5" s="2">
        <v>80</v>
      </c>
      <c r="E5" s="2">
        <v>265</v>
      </c>
      <c r="F5" s="2">
        <v>201</v>
      </c>
      <c r="G5" s="2">
        <v>46</v>
      </c>
      <c r="H5" s="2">
        <v>251</v>
      </c>
      <c r="I5" s="2">
        <v>116</v>
      </c>
      <c r="J5" s="68">
        <f t="shared" ref="J5:J27" si="0">SUM(B5:I5)</f>
        <v>1952</v>
      </c>
    </row>
    <row r="6" spans="1:10" ht="13">
      <c r="A6" s="7">
        <v>2003</v>
      </c>
      <c r="B6" s="2">
        <v>453</v>
      </c>
      <c r="C6" s="2">
        <v>515</v>
      </c>
      <c r="D6" s="2">
        <v>82</v>
      </c>
      <c r="E6" s="2">
        <v>260</v>
      </c>
      <c r="F6" s="2">
        <v>201</v>
      </c>
      <c r="G6" s="2">
        <v>44</v>
      </c>
      <c r="H6" s="2">
        <v>233</v>
      </c>
      <c r="I6" s="2">
        <v>160</v>
      </c>
      <c r="J6" s="68">
        <f t="shared" si="0"/>
        <v>1948</v>
      </c>
    </row>
    <row r="7" spans="1:10" ht="13">
      <c r="A7" s="7">
        <v>2004</v>
      </c>
      <c r="B7" s="2">
        <v>453</v>
      </c>
      <c r="C7" s="2">
        <v>492</v>
      </c>
      <c r="D7" s="2">
        <v>84</v>
      </c>
      <c r="E7" s="2">
        <v>251</v>
      </c>
      <c r="F7" s="2">
        <v>202</v>
      </c>
      <c r="G7" s="2">
        <v>48</v>
      </c>
      <c r="H7" s="2">
        <v>209</v>
      </c>
      <c r="I7" s="2">
        <v>168</v>
      </c>
      <c r="J7" s="68">
        <f t="shared" si="0"/>
        <v>1907</v>
      </c>
    </row>
    <row r="8" spans="1:10" ht="13">
      <c r="A8" s="7">
        <v>2005</v>
      </c>
      <c r="B8" s="2">
        <v>455</v>
      </c>
      <c r="C8" s="2">
        <v>476</v>
      </c>
      <c r="D8" s="2">
        <v>86</v>
      </c>
      <c r="E8" s="2">
        <v>253</v>
      </c>
      <c r="F8" s="2">
        <v>203</v>
      </c>
      <c r="G8" s="2">
        <v>63</v>
      </c>
      <c r="H8" s="2">
        <v>205</v>
      </c>
      <c r="I8" s="2">
        <v>169</v>
      </c>
      <c r="J8" s="68">
        <f t="shared" si="0"/>
        <v>1910</v>
      </c>
    </row>
    <row r="9" spans="1:10" ht="13">
      <c r="A9" s="7">
        <v>2006</v>
      </c>
      <c r="B9" s="2">
        <v>457</v>
      </c>
      <c r="C9" s="2">
        <v>477</v>
      </c>
      <c r="D9" s="2">
        <v>96</v>
      </c>
      <c r="E9" s="2">
        <v>257</v>
      </c>
      <c r="F9" s="2">
        <v>196</v>
      </c>
      <c r="G9" s="2">
        <v>61</v>
      </c>
      <c r="H9" s="2">
        <v>217</v>
      </c>
      <c r="I9" s="2">
        <v>186</v>
      </c>
      <c r="J9" s="68">
        <f t="shared" si="0"/>
        <v>1947</v>
      </c>
    </row>
    <row r="10" spans="1:10" ht="13">
      <c r="A10" s="7">
        <v>2007</v>
      </c>
      <c r="B10" s="2">
        <v>461</v>
      </c>
      <c r="C10" s="2">
        <v>451</v>
      </c>
      <c r="D10" s="2">
        <v>100</v>
      </c>
      <c r="E10" s="2">
        <v>282</v>
      </c>
      <c r="F10" s="2">
        <v>190</v>
      </c>
      <c r="G10" s="2">
        <v>59</v>
      </c>
      <c r="H10" s="2">
        <v>217</v>
      </c>
      <c r="I10" s="2">
        <v>190</v>
      </c>
      <c r="J10" s="68">
        <f t="shared" si="0"/>
        <v>1950</v>
      </c>
    </row>
    <row r="11" spans="1:10" ht="13">
      <c r="A11" s="7">
        <v>2008</v>
      </c>
      <c r="B11" s="2">
        <v>461</v>
      </c>
      <c r="C11" s="2">
        <v>419</v>
      </c>
      <c r="D11" s="2">
        <v>110</v>
      </c>
      <c r="E11" s="2">
        <v>338</v>
      </c>
      <c r="F11" s="2">
        <v>182</v>
      </c>
      <c r="G11" s="2">
        <v>59</v>
      </c>
      <c r="H11" s="2">
        <v>210</v>
      </c>
      <c r="I11" s="2">
        <v>208</v>
      </c>
      <c r="J11" s="68">
        <f t="shared" si="0"/>
        <v>1987</v>
      </c>
    </row>
    <row r="12" spans="1:10" ht="13">
      <c r="A12" s="7">
        <v>2009</v>
      </c>
      <c r="B12" s="2">
        <v>461</v>
      </c>
      <c r="C12" s="2">
        <v>381</v>
      </c>
      <c r="D12" s="2">
        <v>116</v>
      </c>
      <c r="E12" s="2">
        <v>325</v>
      </c>
      <c r="F12" s="2">
        <v>169</v>
      </c>
      <c r="G12" s="2">
        <v>56</v>
      </c>
      <c r="H12" s="2">
        <v>212</v>
      </c>
      <c r="I12" s="2">
        <v>214</v>
      </c>
      <c r="J12" s="68">
        <f t="shared" si="0"/>
        <v>1934</v>
      </c>
    </row>
    <row r="13" spans="1:10" ht="13">
      <c r="A13" s="7">
        <v>2010</v>
      </c>
      <c r="B13" s="2">
        <v>461</v>
      </c>
      <c r="C13" s="2">
        <v>340</v>
      </c>
      <c r="D13" s="2">
        <v>125</v>
      </c>
      <c r="E13" s="2">
        <v>326</v>
      </c>
      <c r="F13" s="2">
        <v>167</v>
      </c>
      <c r="G13" s="2">
        <v>49</v>
      </c>
      <c r="H13" s="2">
        <v>182</v>
      </c>
      <c r="I13" s="2">
        <v>233</v>
      </c>
      <c r="J13" s="68">
        <f t="shared" si="0"/>
        <v>1883</v>
      </c>
    </row>
    <row r="14" spans="1:10" ht="13">
      <c r="A14" s="7">
        <v>2011</v>
      </c>
      <c r="B14" s="2">
        <v>461</v>
      </c>
      <c r="C14" s="2">
        <v>317</v>
      </c>
      <c r="D14" s="2">
        <v>125</v>
      </c>
      <c r="E14" s="2">
        <v>304</v>
      </c>
      <c r="F14" s="2">
        <v>170</v>
      </c>
      <c r="G14" s="2">
        <v>46</v>
      </c>
      <c r="H14" s="2">
        <v>180</v>
      </c>
      <c r="I14" s="2">
        <v>227</v>
      </c>
      <c r="J14" s="68">
        <f t="shared" si="0"/>
        <v>1830</v>
      </c>
    </row>
    <row r="15" spans="1:10" ht="13">
      <c r="A15" s="7">
        <v>2012</v>
      </c>
      <c r="B15" s="2">
        <v>461</v>
      </c>
      <c r="C15" s="2">
        <v>310</v>
      </c>
      <c r="D15" s="2">
        <v>130</v>
      </c>
      <c r="E15" s="2">
        <v>274</v>
      </c>
      <c r="F15" s="2">
        <v>169</v>
      </c>
      <c r="G15" s="2">
        <v>44</v>
      </c>
      <c r="H15" s="2">
        <v>174</v>
      </c>
      <c r="I15" s="2">
        <v>243</v>
      </c>
      <c r="J15" s="68">
        <f t="shared" si="0"/>
        <v>1805</v>
      </c>
    </row>
    <row r="16" spans="1:10" ht="13">
      <c r="A16" s="7">
        <v>2013</v>
      </c>
      <c r="B16" s="2">
        <v>462</v>
      </c>
      <c r="C16" s="2">
        <v>305</v>
      </c>
      <c r="D16" s="2">
        <v>130</v>
      </c>
      <c r="E16" s="2">
        <v>256</v>
      </c>
      <c r="F16" s="2">
        <v>171</v>
      </c>
      <c r="G16" s="2">
        <v>39</v>
      </c>
      <c r="H16" s="2">
        <v>167</v>
      </c>
      <c r="I16" s="2">
        <v>251</v>
      </c>
      <c r="J16" s="68">
        <f t="shared" si="0"/>
        <v>1781</v>
      </c>
    </row>
    <row r="17" spans="1:10" ht="13">
      <c r="A17" s="7">
        <v>2014</v>
      </c>
      <c r="B17" s="2">
        <v>463</v>
      </c>
      <c r="C17" s="2">
        <v>314</v>
      </c>
      <c r="D17" s="2">
        <v>128</v>
      </c>
      <c r="E17" s="2">
        <v>231</v>
      </c>
      <c r="F17" s="2">
        <v>168</v>
      </c>
      <c r="G17" s="2">
        <v>47</v>
      </c>
      <c r="H17" s="2">
        <v>145</v>
      </c>
      <c r="I17" s="2">
        <v>248</v>
      </c>
      <c r="J17" s="68">
        <f t="shared" si="0"/>
        <v>1744</v>
      </c>
    </row>
    <row r="18" spans="1:10" ht="13">
      <c r="A18" s="7">
        <v>2015</v>
      </c>
      <c r="B18" s="2">
        <v>463</v>
      </c>
      <c r="C18" s="2">
        <v>275</v>
      </c>
      <c r="D18" s="2">
        <v>128</v>
      </c>
      <c r="E18" s="2">
        <v>203</v>
      </c>
      <c r="F18" s="2">
        <v>168</v>
      </c>
      <c r="G18" s="2">
        <v>36</v>
      </c>
      <c r="H18" s="2">
        <v>145</v>
      </c>
      <c r="I18" s="2">
        <v>226</v>
      </c>
      <c r="J18" s="68">
        <f t="shared" si="0"/>
        <v>1644</v>
      </c>
    </row>
    <row r="19" spans="1:10" ht="13">
      <c r="A19" s="7">
        <v>2016</v>
      </c>
      <c r="B19" s="2">
        <v>435</v>
      </c>
      <c r="C19" s="2">
        <v>248</v>
      </c>
      <c r="D19" s="2">
        <v>128</v>
      </c>
      <c r="E19" s="2">
        <v>159</v>
      </c>
      <c r="F19" s="2">
        <v>137</v>
      </c>
      <c r="G19" s="2">
        <v>36</v>
      </c>
      <c r="H19" s="2">
        <v>144</v>
      </c>
      <c r="I19" s="2">
        <v>227</v>
      </c>
      <c r="J19" s="68">
        <f t="shared" si="0"/>
        <v>1514</v>
      </c>
    </row>
    <row r="20" spans="1:10" ht="13">
      <c r="A20" s="7">
        <v>2017</v>
      </c>
      <c r="B20" s="2">
        <v>420</v>
      </c>
      <c r="C20" s="2">
        <v>218</v>
      </c>
      <c r="D20" s="2">
        <v>128</v>
      </c>
      <c r="E20" s="2">
        <v>133</v>
      </c>
      <c r="F20" s="2">
        <v>118</v>
      </c>
      <c r="G20" s="2">
        <v>35</v>
      </c>
      <c r="H20" s="2">
        <v>137</v>
      </c>
      <c r="I20" s="2">
        <v>220</v>
      </c>
      <c r="J20" s="68">
        <f t="shared" si="0"/>
        <v>1409</v>
      </c>
    </row>
    <row r="21" spans="1:10" ht="13">
      <c r="A21" s="7">
        <v>2018</v>
      </c>
      <c r="B21" s="2">
        <v>390</v>
      </c>
      <c r="C21" s="2">
        <v>186</v>
      </c>
      <c r="D21" s="2">
        <v>128</v>
      </c>
      <c r="E21" s="2">
        <v>121</v>
      </c>
      <c r="F21" s="2">
        <v>116</v>
      </c>
      <c r="G21" s="2">
        <v>34</v>
      </c>
      <c r="H21" s="2">
        <v>136</v>
      </c>
      <c r="I21" s="2">
        <v>201</v>
      </c>
      <c r="J21" s="68">
        <f t="shared" si="0"/>
        <v>1312</v>
      </c>
    </row>
    <row r="22" spans="1:10" ht="13">
      <c r="A22" s="7">
        <v>2019</v>
      </c>
      <c r="B22" s="2">
        <v>383</v>
      </c>
      <c r="C22" s="2">
        <v>168</v>
      </c>
      <c r="D22" s="2">
        <v>128</v>
      </c>
      <c r="E22" s="2">
        <v>113</v>
      </c>
      <c r="F22" s="2">
        <v>110</v>
      </c>
      <c r="G22" s="2">
        <v>31</v>
      </c>
      <c r="H22" s="2">
        <v>134</v>
      </c>
      <c r="I22" s="2">
        <v>198</v>
      </c>
      <c r="J22" s="68">
        <f t="shared" si="0"/>
        <v>1265</v>
      </c>
    </row>
    <row r="23" spans="1:10" ht="13">
      <c r="A23" s="7">
        <v>2020</v>
      </c>
      <c r="B23" s="2">
        <v>376</v>
      </c>
      <c r="C23" s="2">
        <v>159</v>
      </c>
      <c r="D23" s="2">
        <v>126</v>
      </c>
      <c r="E23" s="2">
        <v>119</v>
      </c>
      <c r="F23" s="2">
        <v>108</v>
      </c>
      <c r="G23" s="2">
        <v>28</v>
      </c>
      <c r="H23" s="2">
        <v>128</v>
      </c>
      <c r="I23" s="2">
        <v>187</v>
      </c>
      <c r="J23" s="68">
        <f t="shared" si="0"/>
        <v>1231</v>
      </c>
    </row>
    <row r="24" spans="1:10" ht="13">
      <c r="A24" s="7">
        <v>2021</v>
      </c>
      <c r="B24" s="2">
        <v>214</v>
      </c>
      <c r="C24" s="2">
        <v>153</v>
      </c>
      <c r="D24" s="2">
        <v>115</v>
      </c>
      <c r="E24" s="2">
        <v>106</v>
      </c>
      <c r="F24" s="2">
        <v>108</v>
      </c>
      <c r="G24" s="2">
        <v>27</v>
      </c>
      <c r="H24" s="2">
        <v>124</v>
      </c>
      <c r="I24" s="2">
        <v>182</v>
      </c>
      <c r="J24" s="68">
        <f t="shared" si="0"/>
        <v>1029</v>
      </c>
    </row>
    <row r="25" spans="1:10" ht="13">
      <c r="A25" s="7">
        <v>2022</v>
      </c>
      <c r="B25" s="2">
        <v>205</v>
      </c>
      <c r="C25" s="2">
        <v>145</v>
      </c>
      <c r="D25" s="2">
        <v>119</v>
      </c>
      <c r="E25" s="2">
        <v>107</v>
      </c>
      <c r="F25" s="2">
        <v>108</v>
      </c>
      <c r="G25" s="2">
        <v>24</v>
      </c>
      <c r="H25" s="2">
        <v>122</v>
      </c>
      <c r="I25" s="2">
        <v>132</v>
      </c>
      <c r="J25" s="68">
        <f t="shared" si="0"/>
        <v>962</v>
      </c>
    </row>
    <row r="26" spans="1:10" s="2" customFormat="1" ht="13">
      <c r="A26" s="7">
        <v>2023</v>
      </c>
      <c r="B26" s="2">
        <v>206</v>
      </c>
      <c r="C26" s="2">
        <v>143</v>
      </c>
      <c r="D26" s="2">
        <v>122</v>
      </c>
      <c r="E26" s="2">
        <v>107</v>
      </c>
      <c r="F26" s="2">
        <v>108</v>
      </c>
      <c r="G26" s="2">
        <v>24</v>
      </c>
      <c r="H26" s="2">
        <v>119</v>
      </c>
      <c r="I26" s="2">
        <v>130</v>
      </c>
      <c r="J26" s="68">
        <f t="shared" si="0"/>
        <v>959</v>
      </c>
    </row>
    <row r="27" spans="1:10" s="2" customFormat="1" ht="13">
      <c r="A27" s="7">
        <v>2024</v>
      </c>
      <c r="B27" s="2">
        <v>207</v>
      </c>
      <c r="C27" s="2">
        <v>142</v>
      </c>
      <c r="D27" s="2">
        <v>119</v>
      </c>
      <c r="E27" s="2">
        <v>106</v>
      </c>
      <c r="F27" s="2">
        <v>78</v>
      </c>
      <c r="G27" s="2">
        <v>24</v>
      </c>
      <c r="H27" s="2">
        <v>126</v>
      </c>
      <c r="I27" s="2">
        <v>137</v>
      </c>
      <c r="J27" s="68">
        <f t="shared" si="0"/>
        <v>939</v>
      </c>
    </row>
    <row r="28" spans="1:10" s="2" customFormat="1" ht="8.5" customHeight="1"/>
    <row r="29" spans="1:10" s="2" customFormat="1" ht="6.5" customHeight="1"/>
    <row r="30" spans="1:10" s="2" customFormat="1">
      <c r="A30" s="2" t="s">
        <v>299</v>
      </c>
    </row>
    <row r="31" spans="1:10" s="2" customFormat="1">
      <c r="A31" s="2" t="s">
        <v>353</v>
      </c>
    </row>
  </sheetData>
  <pageMargins left="0.7" right="0.7" top="0.75" bottom="0.75" header="0.3" footer="0.3"/>
  <pageSetup paperSize="9" orientation="landscape" r:id="rId1"/>
  <headerFooter>
    <oddHeader>&amp;C&amp;"Calibri"&amp;10&amp;K000000 Restricted&amp;1#_x000D_</oddHeader>
  </headerFooter>
  <ignoredErrors>
    <ignoredError sqref="J6:J27" formulaRange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B49C6-DD75-460A-87DD-1DCA4289FA38}">
  <dimension ref="A1:I32"/>
  <sheetViews>
    <sheetView workbookViewId="0">
      <selection activeCell="A2" sqref="A2"/>
    </sheetView>
  </sheetViews>
  <sheetFormatPr defaultRowHeight="12.5"/>
  <cols>
    <col min="1" max="1" width="6.26953125" customWidth="1"/>
    <col min="2" max="8" width="10.26953125" customWidth="1"/>
    <col min="9" max="9" width="8" customWidth="1"/>
  </cols>
  <sheetData>
    <row r="1" spans="1:9" ht="15.5">
      <c r="A1" s="8" t="s">
        <v>300</v>
      </c>
    </row>
    <row r="3" spans="1:9" s="2" customFormat="1" ht="13">
      <c r="A3" s="60" t="s">
        <v>59</v>
      </c>
    </row>
    <row r="4" spans="1:9" s="183" customFormat="1" ht="25.5">
      <c r="A4" s="128" t="s">
        <v>243</v>
      </c>
      <c r="B4" s="66" t="s">
        <v>79</v>
      </c>
      <c r="C4" s="66" t="s">
        <v>78</v>
      </c>
      <c r="D4" s="66" t="s">
        <v>296</v>
      </c>
      <c r="E4" s="66" t="s">
        <v>295</v>
      </c>
      <c r="F4" s="66" t="s">
        <v>80</v>
      </c>
      <c r="G4" s="66" t="s">
        <v>298</v>
      </c>
      <c r="H4" s="66" t="s">
        <v>16</v>
      </c>
      <c r="I4" s="67" t="s">
        <v>291</v>
      </c>
    </row>
    <row r="5" spans="1:9" s="2" customFormat="1" ht="13">
      <c r="A5" s="7">
        <v>2002</v>
      </c>
      <c r="B5" s="3">
        <v>9406</v>
      </c>
      <c r="C5" s="3">
        <v>6185</v>
      </c>
      <c r="D5" s="3">
        <v>6951</v>
      </c>
      <c r="E5" s="3">
        <v>8423</v>
      </c>
      <c r="F5" s="3">
        <v>1101</v>
      </c>
      <c r="G5" s="3">
        <v>2838</v>
      </c>
      <c r="H5" s="3">
        <v>3947</v>
      </c>
      <c r="I5" s="68">
        <f t="shared" ref="I5:I22" si="0">SUM(B5:H5)</f>
        <v>38851</v>
      </c>
    </row>
    <row r="6" spans="1:9" s="2" customFormat="1" ht="13">
      <c r="A6" s="7">
        <v>2003</v>
      </c>
      <c r="B6" s="3">
        <v>9209</v>
      </c>
      <c r="C6" s="3">
        <v>6722</v>
      </c>
      <c r="D6" s="3">
        <v>6618</v>
      </c>
      <c r="E6" s="3">
        <v>7822</v>
      </c>
      <c r="F6" s="3">
        <v>1098</v>
      </c>
      <c r="G6" s="3">
        <v>2606</v>
      </c>
      <c r="H6" s="3">
        <v>4076</v>
      </c>
      <c r="I6" s="68">
        <f t="shared" si="0"/>
        <v>38151</v>
      </c>
    </row>
    <row r="7" spans="1:9" s="2" customFormat="1" ht="13">
      <c r="A7" s="7">
        <v>2004</v>
      </c>
      <c r="B7" s="3">
        <v>9125</v>
      </c>
      <c r="C7" s="3">
        <v>6064</v>
      </c>
      <c r="D7" s="3">
        <v>6543</v>
      </c>
      <c r="E7" s="3">
        <v>7410</v>
      </c>
      <c r="F7" s="3">
        <v>1031</v>
      </c>
      <c r="G7" s="3">
        <v>2330</v>
      </c>
      <c r="H7" s="3">
        <v>4312</v>
      </c>
      <c r="I7" s="68">
        <f t="shared" si="0"/>
        <v>36815</v>
      </c>
    </row>
    <row r="8" spans="1:9" s="2" customFormat="1" ht="13">
      <c r="A8" s="7">
        <v>2005</v>
      </c>
      <c r="B8" s="3">
        <v>8923</v>
      </c>
      <c r="C8" s="3">
        <v>6110</v>
      </c>
      <c r="D8" s="3">
        <v>6543</v>
      </c>
      <c r="E8" s="3">
        <v>7302</v>
      </c>
      <c r="F8" s="3">
        <v>1090</v>
      </c>
      <c r="G8" s="3">
        <v>2333</v>
      </c>
      <c r="H8" s="3">
        <v>4330</v>
      </c>
      <c r="I8" s="68">
        <f t="shared" si="0"/>
        <v>36631</v>
      </c>
    </row>
    <row r="9" spans="1:9" s="2" customFormat="1" ht="13">
      <c r="A9" s="7">
        <v>2006</v>
      </c>
      <c r="B9" s="3">
        <v>8816</v>
      </c>
      <c r="C9" s="3">
        <v>7166</v>
      </c>
      <c r="D9" s="3">
        <v>6769</v>
      </c>
      <c r="E9" s="3">
        <v>7476</v>
      </c>
      <c r="F9" s="3">
        <v>1194</v>
      </c>
      <c r="G9" s="3">
        <v>2599</v>
      </c>
      <c r="H9" s="3">
        <v>5112</v>
      </c>
      <c r="I9" s="68">
        <f t="shared" si="0"/>
        <v>39132</v>
      </c>
    </row>
    <row r="10" spans="1:9" s="2" customFormat="1" ht="13">
      <c r="A10" s="7">
        <v>2007</v>
      </c>
      <c r="B10" s="3">
        <v>8752</v>
      </c>
      <c r="C10" s="3">
        <v>6984</v>
      </c>
      <c r="D10" s="3">
        <v>6913</v>
      </c>
      <c r="E10" s="3">
        <v>7534</v>
      </c>
      <c r="F10" s="3">
        <v>1226</v>
      </c>
      <c r="G10" s="3">
        <v>2590</v>
      </c>
      <c r="H10" s="3">
        <v>5699</v>
      </c>
      <c r="I10" s="68">
        <f t="shared" si="0"/>
        <v>39698</v>
      </c>
    </row>
    <row r="11" spans="1:9" s="2" customFormat="1" ht="13">
      <c r="A11" s="7">
        <v>2008</v>
      </c>
      <c r="B11" s="3">
        <v>8659</v>
      </c>
      <c r="C11" s="3">
        <v>7276</v>
      </c>
      <c r="D11" s="3">
        <v>7177</v>
      </c>
      <c r="E11" s="3">
        <v>8233</v>
      </c>
      <c r="F11" s="3">
        <v>1323</v>
      </c>
      <c r="G11" s="3">
        <v>2692</v>
      </c>
      <c r="H11" s="3">
        <v>5569</v>
      </c>
      <c r="I11" s="68">
        <f t="shared" si="0"/>
        <v>40929</v>
      </c>
    </row>
    <row r="12" spans="1:9" s="2" customFormat="1" ht="13">
      <c r="A12" s="7">
        <v>2009</v>
      </c>
      <c r="B12" s="3">
        <v>8321</v>
      </c>
      <c r="C12" s="3">
        <v>6950</v>
      </c>
      <c r="D12" s="3">
        <v>6895</v>
      </c>
      <c r="E12" s="3">
        <v>7798</v>
      </c>
      <c r="F12" s="3">
        <v>1198</v>
      </c>
      <c r="G12" s="3">
        <v>2717</v>
      </c>
      <c r="H12" s="3">
        <v>6314</v>
      </c>
      <c r="I12" s="68">
        <f t="shared" si="0"/>
        <v>40193</v>
      </c>
    </row>
    <row r="13" spans="1:9" s="2" customFormat="1" ht="13">
      <c r="A13" s="7">
        <v>2010</v>
      </c>
      <c r="B13" s="3">
        <v>8203</v>
      </c>
      <c r="C13" s="3">
        <v>7469</v>
      </c>
      <c r="D13" s="3">
        <v>7012</v>
      </c>
      <c r="E13" s="3">
        <v>7429</v>
      </c>
      <c r="F13" s="3">
        <v>1235</v>
      </c>
      <c r="G13" s="3">
        <v>2361</v>
      </c>
      <c r="H13" s="3">
        <v>7083</v>
      </c>
      <c r="I13" s="68">
        <f t="shared" si="0"/>
        <v>40792</v>
      </c>
    </row>
    <row r="14" spans="1:9" s="2" customFormat="1" ht="13">
      <c r="A14" s="7">
        <v>2011</v>
      </c>
      <c r="B14" s="3">
        <v>8165</v>
      </c>
      <c r="C14" s="3">
        <v>7653</v>
      </c>
      <c r="D14" s="3">
        <v>7086</v>
      </c>
      <c r="E14" s="3">
        <v>7023</v>
      </c>
      <c r="F14" s="3">
        <v>1265</v>
      </c>
      <c r="G14" s="3">
        <v>2335</v>
      </c>
      <c r="H14" s="3">
        <v>6477</v>
      </c>
      <c r="I14" s="68">
        <f t="shared" si="0"/>
        <v>40004</v>
      </c>
    </row>
    <row r="15" spans="1:9" s="2" customFormat="1" ht="13">
      <c r="A15" s="7">
        <v>2012</v>
      </c>
      <c r="B15" s="3">
        <v>7909</v>
      </c>
      <c r="C15" s="3">
        <v>7228</v>
      </c>
      <c r="D15" s="3">
        <v>6984</v>
      </c>
      <c r="E15" s="3">
        <v>6601</v>
      </c>
      <c r="F15" s="3">
        <v>1231</v>
      </c>
      <c r="G15" s="3">
        <v>2323</v>
      </c>
      <c r="H15" s="3">
        <v>7008</v>
      </c>
      <c r="I15" s="68">
        <f t="shared" si="0"/>
        <v>39284</v>
      </c>
    </row>
    <row r="16" spans="1:9" s="2" customFormat="1" ht="13">
      <c r="A16" s="7">
        <v>2013</v>
      </c>
      <c r="B16" s="3">
        <v>7753</v>
      </c>
      <c r="C16" s="3">
        <v>7414</v>
      </c>
      <c r="D16" s="3">
        <v>6966</v>
      </c>
      <c r="E16" s="3">
        <v>6881</v>
      </c>
      <c r="F16" s="3">
        <v>1229</v>
      </c>
      <c r="G16" s="3">
        <v>2289</v>
      </c>
      <c r="H16" s="3">
        <v>7284</v>
      </c>
      <c r="I16" s="68">
        <f t="shared" si="0"/>
        <v>39816</v>
      </c>
    </row>
    <row r="17" spans="1:9" s="2" customFormat="1" ht="13">
      <c r="A17" s="7">
        <v>2014</v>
      </c>
      <c r="B17" s="3">
        <v>9058</v>
      </c>
      <c r="C17" s="3">
        <v>7260</v>
      </c>
      <c r="D17" s="3">
        <v>6826</v>
      </c>
      <c r="E17" s="3">
        <v>6485</v>
      </c>
      <c r="F17" s="3">
        <v>1272</v>
      </c>
      <c r="G17" s="3">
        <v>2051</v>
      </c>
      <c r="H17" s="3">
        <v>7657</v>
      </c>
      <c r="I17" s="68">
        <f t="shared" si="0"/>
        <v>40609</v>
      </c>
    </row>
    <row r="18" spans="1:9" s="2" customFormat="1" ht="13">
      <c r="A18" s="7">
        <v>2015</v>
      </c>
      <c r="B18" s="3">
        <v>8373</v>
      </c>
      <c r="C18" s="3">
        <v>7257</v>
      </c>
      <c r="D18" s="3">
        <v>6759</v>
      </c>
      <c r="E18" s="3">
        <v>6450</v>
      </c>
      <c r="F18" s="3">
        <v>1240</v>
      </c>
      <c r="G18" s="3">
        <v>2107</v>
      </c>
      <c r="H18" s="3">
        <v>8062</v>
      </c>
      <c r="I18" s="68">
        <f t="shared" si="0"/>
        <v>40248</v>
      </c>
    </row>
    <row r="19" spans="1:9" s="2" customFormat="1" ht="13">
      <c r="A19" s="7">
        <v>2016</v>
      </c>
      <c r="B19" s="3">
        <v>8143</v>
      </c>
      <c r="C19" s="3">
        <v>7110</v>
      </c>
      <c r="D19" s="3">
        <v>6575</v>
      </c>
      <c r="E19" s="3">
        <v>6778</v>
      </c>
      <c r="F19" s="3">
        <v>1240</v>
      </c>
      <c r="G19" s="3">
        <v>2047</v>
      </c>
      <c r="H19" s="3">
        <v>8030</v>
      </c>
      <c r="I19" s="68">
        <f t="shared" si="0"/>
        <v>39923</v>
      </c>
    </row>
    <row r="20" spans="1:9" s="2" customFormat="1" ht="13">
      <c r="A20" s="7">
        <v>2017</v>
      </c>
      <c r="B20" s="3">
        <v>7732</v>
      </c>
      <c r="C20" s="3">
        <v>6869</v>
      </c>
      <c r="D20" s="3">
        <v>6519</v>
      </c>
      <c r="E20" s="3">
        <v>6912</v>
      </c>
      <c r="F20" s="3">
        <v>1323</v>
      </c>
      <c r="G20" s="3">
        <v>2037</v>
      </c>
      <c r="H20" s="3">
        <v>8381</v>
      </c>
      <c r="I20" s="68">
        <f t="shared" si="0"/>
        <v>39773</v>
      </c>
    </row>
    <row r="21" spans="1:9" s="2" customFormat="1" ht="13">
      <c r="A21" s="7">
        <v>2018</v>
      </c>
      <c r="B21" s="3">
        <v>8514</v>
      </c>
      <c r="C21" s="3">
        <v>6741</v>
      </c>
      <c r="D21" s="3">
        <v>6803</v>
      </c>
      <c r="E21" s="3">
        <v>6241</v>
      </c>
      <c r="F21" s="3">
        <v>1391</v>
      </c>
      <c r="G21" s="3">
        <v>2027</v>
      </c>
      <c r="H21" s="3">
        <v>8350</v>
      </c>
      <c r="I21" s="68">
        <f t="shared" si="0"/>
        <v>40067</v>
      </c>
    </row>
    <row r="22" spans="1:9" s="2" customFormat="1" ht="13">
      <c r="A22" s="7">
        <v>2019</v>
      </c>
      <c r="B22" s="3">
        <v>8543</v>
      </c>
      <c r="C22" s="3">
        <v>6766</v>
      </c>
      <c r="D22" s="3">
        <v>6971</v>
      </c>
      <c r="E22" s="3">
        <v>6525</v>
      </c>
      <c r="F22" s="3">
        <v>1456</v>
      </c>
      <c r="G22" s="3">
        <v>2013</v>
      </c>
      <c r="H22" s="3">
        <v>8715</v>
      </c>
      <c r="I22" s="68">
        <f t="shared" si="0"/>
        <v>40989</v>
      </c>
    </row>
    <row r="23" spans="1:9" s="2" customFormat="1" ht="13">
      <c r="A23" s="7">
        <v>2020</v>
      </c>
      <c r="B23" s="3">
        <v>8944</v>
      </c>
      <c r="C23" s="3">
        <v>6959</v>
      </c>
      <c r="D23" s="3">
        <v>6903</v>
      </c>
      <c r="E23" s="3">
        <v>6265</v>
      </c>
      <c r="F23" s="3">
        <v>1495</v>
      </c>
      <c r="G23" s="3">
        <v>2044</v>
      </c>
      <c r="H23" s="3">
        <v>8733</v>
      </c>
      <c r="I23" s="68">
        <f>SUM(B23:H23)</f>
        <v>41343</v>
      </c>
    </row>
    <row r="24" spans="1:9" s="2" customFormat="1" ht="13">
      <c r="A24" s="7">
        <v>2021</v>
      </c>
      <c r="B24" s="3">
        <v>9409</v>
      </c>
      <c r="C24" s="3">
        <v>7147</v>
      </c>
      <c r="D24" s="3">
        <v>6564</v>
      </c>
      <c r="E24" s="3">
        <v>6049</v>
      </c>
      <c r="F24" s="3">
        <v>1448</v>
      </c>
      <c r="G24" s="3">
        <v>2029</v>
      </c>
      <c r="H24" s="3">
        <v>8937</v>
      </c>
      <c r="I24" s="68">
        <f>SUM(B24:H24)</f>
        <v>41583</v>
      </c>
    </row>
    <row r="25" spans="1:9" s="2" customFormat="1" ht="13">
      <c r="A25" s="7">
        <v>2022</v>
      </c>
      <c r="B25" s="3">
        <v>9562</v>
      </c>
      <c r="C25" s="3">
        <v>7507</v>
      </c>
      <c r="D25" s="3">
        <v>6507</v>
      </c>
      <c r="E25" s="3">
        <v>6079</v>
      </c>
      <c r="F25" s="3">
        <v>1437</v>
      </c>
      <c r="G25" s="3">
        <v>1916</v>
      </c>
      <c r="H25" s="3">
        <v>9910</v>
      </c>
      <c r="I25" s="68">
        <f>SUM(B25:H25)</f>
        <v>42918</v>
      </c>
    </row>
    <row r="26" spans="1:9" s="2" customFormat="1" ht="13">
      <c r="A26" s="7">
        <v>2023</v>
      </c>
      <c r="B26" s="3">
        <v>9899</v>
      </c>
      <c r="C26" s="3">
        <v>8044</v>
      </c>
      <c r="D26" s="3">
        <v>6899</v>
      </c>
      <c r="E26" s="3">
        <v>5677</v>
      </c>
      <c r="F26" s="3">
        <v>1440</v>
      </c>
      <c r="G26" s="3">
        <v>2042</v>
      </c>
      <c r="H26" s="3">
        <v>10437</v>
      </c>
      <c r="I26" s="68">
        <f>SUM(B26:H26)</f>
        <v>44438</v>
      </c>
    </row>
    <row r="27" spans="1:9" s="2" customFormat="1" ht="13">
      <c r="A27" s="7">
        <v>2024</v>
      </c>
      <c r="B27" s="3">
        <v>10168</v>
      </c>
      <c r="C27" s="3">
        <v>8251</v>
      </c>
      <c r="D27" s="3">
        <v>7132</v>
      </c>
      <c r="E27" s="3">
        <v>5788</v>
      </c>
      <c r="F27" s="3">
        <v>1436</v>
      </c>
      <c r="G27" s="3">
        <v>2152</v>
      </c>
      <c r="H27" s="3">
        <v>11031</v>
      </c>
      <c r="I27" s="68">
        <f>SUM(B27:H27)</f>
        <v>45958</v>
      </c>
    </row>
    <row r="28" spans="1:9" s="2" customFormat="1" ht="13">
      <c r="A28" s="7"/>
      <c r="B28" s="3"/>
      <c r="C28" s="3"/>
      <c r="D28" s="3"/>
      <c r="E28" s="3"/>
      <c r="F28" s="3"/>
      <c r="G28" s="3"/>
      <c r="H28" s="3"/>
      <c r="I28" s="68"/>
    </row>
    <row r="29" spans="1:9" s="2" customFormat="1">
      <c r="A29" s="2" t="s">
        <v>324</v>
      </c>
    </row>
    <row r="30" spans="1:9" s="2" customFormat="1"/>
    <row r="31" spans="1:9" s="2" customFormat="1">
      <c r="A31" s="2" t="s">
        <v>299</v>
      </c>
    </row>
    <row r="32" spans="1:9" s="2" customFormat="1">
      <c r="A32" s="2" t="s">
        <v>353</v>
      </c>
    </row>
  </sheetData>
  <pageMargins left="0.7" right="0.7" top="0.75" bottom="0.75" header="0.3" footer="0.3"/>
  <pageSetup paperSize="9" orientation="portrait" r:id="rId1"/>
  <headerFooter>
    <oddHeader>&amp;C&amp;"Calibri"&amp;10&amp;K000000 Restricted&amp;1#_x000D_</oddHeader>
  </headerFooter>
  <ignoredErrors>
    <ignoredError sqref="I5:I2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O130"/>
  <sheetViews>
    <sheetView showGridLines="0" zoomScaleNormal="100" workbookViewId="0">
      <pane ySplit="1680" activePane="bottomLeft"/>
      <selection activeCell="A2" sqref="A2"/>
      <selection pane="bottomLeft" activeCell="A2" sqref="A2"/>
    </sheetView>
  </sheetViews>
  <sheetFormatPr defaultRowHeight="12.5"/>
  <cols>
    <col min="1" max="1" width="30.453125" customWidth="1"/>
    <col min="2" max="2" width="7.7265625" bestFit="1" customWidth="1"/>
    <col min="3" max="3" width="8.54296875" bestFit="1" customWidth="1"/>
    <col min="4" max="5" width="11.54296875" bestFit="1" customWidth="1"/>
    <col min="6" max="6" width="8.1796875" customWidth="1"/>
    <col min="7" max="7" width="10" customWidth="1"/>
    <col min="8" max="8" width="2.54296875" customWidth="1"/>
  </cols>
  <sheetData>
    <row r="1" spans="1:223" ht="18" customHeight="1">
      <c r="A1" s="8" t="s">
        <v>361</v>
      </c>
      <c r="B1" s="8"/>
    </row>
    <row r="2" spans="1:223" ht="13" customHeight="1">
      <c r="A2" s="6"/>
      <c r="B2" s="6"/>
    </row>
    <row r="3" spans="1:223" ht="13" customHeight="1">
      <c r="A3" s="24" t="s">
        <v>58</v>
      </c>
      <c r="B3" s="25" t="s">
        <v>59</v>
      </c>
      <c r="C3" s="23" t="s">
        <v>59</v>
      </c>
      <c r="D3" s="23" t="s">
        <v>60</v>
      </c>
      <c r="E3" s="23" t="s">
        <v>61</v>
      </c>
      <c r="F3" s="23" t="s">
        <v>62</v>
      </c>
      <c r="G3" s="23" t="s">
        <v>63</v>
      </c>
      <c r="H3" s="31"/>
    </row>
    <row r="4" spans="1:223" ht="13.5">
      <c r="A4" s="24" t="s">
        <v>64</v>
      </c>
      <c r="B4" s="25" t="s">
        <v>65</v>
      </c>
      <c r="C4" s="25" t="s">
        <v>66</v>
      </c>
      <c r="D4" s="25" t="s">
        <v>67</v>
      </c>
      <c r="E4" s="25" t="s">
        <v>68</v>
      </c>
      <c r="F4" s="25" t="s">
        <v>69</v>
      </c>
      <c r="G4" s="25" t="s">
        <v>70</v>
      </c>
    </row>
    <row r="5" spans="1:223" ht="14">
      <c r="A5" s="13" t="s">
        <v>71</v>
      </c>
      <c r="B5" s="14" t="s">
        <v>72</v>
      </c>
      <c r="C5" s="14" t="s">
        <v>73</v>
      </c>
      <c r="D5" s="14" t="s">
        <v>74</v>
      </c>
      <c r="E5" s="14" t="s">
        <v>75</v>
      </c>
      <c r="F5" s="14" t="s">
        <v>74</v>
      </c>
      <c r="G5" s="14" t="s">
        <v>76</v>
      </c>
      <c r="H5" s="10"/>
      <c r="I5" s="1"/>
    </row>
    <row r="6" spans="1:223" s="9" customFormat="1" ht="14.15" customHeight="1">
      <c r="A6" s="21" t="s">
        <v>78</v>
      </c>
      <c r="B6" s="32">
        <v>78</v>
      </c>
      <c r="C6" s="32">
        <v>8251</v>
      </c>
      <c r="D6" s="32">
        <v>1976087</v>
      </c>
      <c r="E6" s="32">
        <v>1441207</v>
      </c>
      <c r="F6" s="32">
        <v>160857</v>
      </c>
      <c r="G6" s="32">
        <v>2976505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</row>
    <row r="7" spans="1:223" s="9" customFormat="1" ht="14.15" customHeight="1">
      <c r="A7" s="21" t="s">
        <v>77</v>
      </c>
      <c r="B7" s="32">
        <v>207</v>
      </c>
      <c r="C7" s="32">
        <v>7132</v>
      </c>
      <c r="D7" s="32">
        <v>524171</v>
      </c>
      <c r="E7" s="32">
        <v>1050028</v>
      </c>
      <c r="F7" s="32">
        <v>160189</v>
      </c>
      <c r="G7" s="32">
        <v>2305053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</row>
    <row r="8" spans="1:223" s="9" customFormat="1" ht="14.15" customHeight="1">
      <c r="A8" s="21" t="s">
        <v>79</v>
      </c>
      <c r="B8" s="32">
        <v>142</v>
      </c>
      <c r="C8" s="32">
        <v>10168</v>
      </c>
      <c r="D8" s="32">
        <v>454838</v>
      </c>
      <c r="E8" s="32">
        <v>880069</v>
      </c>
      <c r="F8" s="32">
        <v>120400</v>
      </c>
      <c r="G8" s="32">
        <v>1809661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</row>
    <row r="9" spans="1:223" s="9" customFormat="1" ht="14.15" customHeight="1">
      <c r="A9" s="21" t="s">
        <v>318</v>
      </c>
      <c r="B9" s="32">
        <v>106</v>
      </c>
      <c r="C9" s="32">
        <v>5788</v>
      </c>
      <c r="D9" s="32">
        <v>395740</v>
      </c>
      <c r="E9" s="32">
        <v>777827</v>
      </c>
      <c r="F9" s="32" t="s">
        <v>81</v>
      </c>
      <c r="G9" s="32">
        <v>1092416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</row>
    <row r="10" spans="1:223" s="9" customFormat="1" ht="14.15" customHeight="1">
      <c r="A10" s="21" t="s">
        <v>80</v>
      </c>
      <c r="B10" s="28">
        <v>24</v>
      </c>
      <c r="C10" s="28">
        <v>1436</v>
      </c>
      <c r="D10" s="28">
        <v>256512</v>
      </c>
      <c r="E10" s="28">
        <v>221372</v>
      </c>
      <c r="F10" s="32" t="s">
        <v>81</v>
      </c>
      <c r="G10" s="32">
        <v>506699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</row>
    <row r="11" spans="1:223" s="9" customFormat="1" ht="14.15" customHeight="1">
      <c r="A11" s="141" t="s">
        <v>319</v>
      </c>
      <c r="B11" s="32">
        <v>1</v>
      </c>
      <c r="C11" s="32">
        <v>958</v>
      </c>
      <c r="D11" s="32">
        <v>17066</v>
      </c>
      <c r="E11" s="32">
        <v>255873</v>
      </c>
      <c r="F11" s="32">
        <v>21368</v>
      </c>
      <c r="G11" s="32">
        <v>358207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</row>
    <row r="12" spans="1:223" s="9" customFormat="1" ht="13.5">
      <c r="A12" s="21" t="s">
        <v>320</v>
      </c>
      <c r="B12" s="134">
        <v>119</v>
      </c>
      <c r="C12" s="134">
        <v>517</v>
      </c>
      <c r="D12" s="32">
        <v>63700</v>
      </c>
      <c r="E12" s="134">
        <v>157222</v>
      </c>
      <c r="F12" s="32">
        <v>11026</v>
      </c>
      <c r="G12" s="134">
        <v>249581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</row>
    <row r="13" spans="1:223" s="9" customFormat="1">
      <c r="A13" s="133" t="s">
        <v>363</v>
      </c>
      <c r="B13" s="32">
        <v>1</v>
      </c>
      <c r="C13" s="32">
        <v>531</v>
      </c>
      <c r="D13" s="32">
        <v>113971</v>
      </c>
      <c r="E13" s="32">
        <v>113439</v>
      </c>
      <c r="F13" s="32">
        <v>21045</v>
      </c>
      <c r="G13" s="32">
        <v>150731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</row>
    <row r="14" spans="1:223" s="9" customFormat="1" ht="14.15" customHeight="1">
      <c r="A14" s="21" t="s">
        <v>83</v>
      </c>
      <c r="B14" s="32">
        <v>1</v>
      </c>
      <c r="C14" s="32">
        <v>282</v>
      </c>
      <c r="D14" s="32">
        <v>111589</v>
      </c>
      <c r="E14" s="32">
        <v>55538</v>
      </c>
      <c r="F14" s="32">
        <v>6371</v>
      </c>
      <c r="G14" s="32">
        <v>129016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</row>
    <row r="15" spans="1:223" s="9" customFormat="1">
      <c r="A15" s="21" t="s">
        <v>82</v>
      </c>
      <c r="B15" s="32">
        <v>21</v>
      </c>
      <c r="C15" s="32">
        <v>236</v>
      </c>
      <c r="D15" s="32">
        <v>111110</v>
      </c>
      <c r="E15" s="32">
        <v>27090</v>
      </c>
      <c r="F15" s="32">
        <v>7590</v>
      </c>
      <c r="G15" s="32">
        <v>124322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</row>
    <row r="16" spans="1:223" s="9" customFormat="1" ht="13.5">
      <c r="A16" s="21" t="s">
        <v>381</v>
      </c>
      <c r="B16" s="32">
        <v>22</v>
      </c>
      <c r="C16" s="32">
        <v>502</v>
      </c>
      <c r="D16" s="32">
        <v>95468</v>
      </c>
      <c r="E16" s="32">
        <v>67090</v>
      </c>
      <c r="F16" s="32">
        <v>10546</v>
      </c>
      <c r="G16" s="32">
        <v>113511</v>
      </c>
      <c r="H16"/>
      <c r="I16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</row>
    <row r="17" spans="1:223" s="9" customFormat="1">
      <c r="A17" s="21" t="s">
        <v>84</v>
      </c>
      <c r="B17" s="32">
        <v>3</v>
      </c>
      <c r="C17" s="32">
        <v>485</v>
      </c>
      <c r="D17" s="32">
        <v>75559</v>
      </c>
      <c r="E17" s="32">
        <v>55605</v>
      </c>
      <c r="F17" s="32" t="s">
        <v>81</v>
      </c>
      <c r="G17" s="32">
        <v>100320</v>
      </c>
      <c r="H17"/>
      <c r="I17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</row>
    <row r="18" spans="1:223" s="9" customFormat="1" ht="14.15" customHeight="1">
      <c r="A18" s="21" t="s">
        <v>86</v>
      </c>
      <c r="B18" s="32">
        <v>1</v>
      </c>
      <c r="C18" s="32">
        <v>649</v>
      </c>
      <c r="D18" s="32">
        <v>29296.9</v>
      </c>
      <c r="E18" s="32">
        <v>65450.5</v>
      </c>
      <c r="F18" s="32">
        <v>7328.6</v>
      </c>
      <c r="G18" s="32">
        <v>76633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</row>
    <row r="19" spans="1:223" s="9" customFormat="1">
      <c r="A19" s="21" t="s">
        <v>88</v>
      </c>
      <c r="B19" s="32">
        <v>1</v>
      </c>
      <c r="C19" s="32">
        <v>554</v>
      </c>
      <c r="D19" s="32">
        <v>23924</v>
      </c>
      <c r="E19" s="32">
        <v>66862</v>
      </c>
      <c r="F19" s="32">
        <v>4573</v>
      </c>
      <c r="G19" s="32">
        <v>74659</v>
      </c>
      <c r="H19" s="28"/>
      <c r="I19" s="2"/>
      <c r="J19" s="2"/>
      <c r="K19" s="2"/>
      <c r="L19" s="2"/>
      <c r="M19" s="2"/>
    </row>
    <row r="20" spans="1:223" s="9" customFormat="1">
      <c r="A20" s="21" t="s">
        <v>364</v>
      </c>
      <c r="B20" s="32">
        <v>1</v>
      </c>
      <c r="C20" s="32">
        <v>348</v>
      </c>
      <c r="D20" s="32">
        <v>50286</v>
      </c>
      <c r="E20" s="32">
        <v>53017</v>
      </c>
      <c r="F20" s="32">
        <v>7741</v>
      </c>
      <c r="G20" s="32">
        <v>67206</v>
      </c>
      <c r="H20" s="28"/>
      <c r="I20" s="2"/>
      <c r="J20" s="2"/>
      <c r="K20" s="2"/>
      <c r="L20" s="2"/>
      <c r="M20" s="2"/>
    </row>
    <row r="21" spans="1:223" s="9" customFormat="1">
      <c r="A21" s="21" t="s">
        <v>87</v>
      </c>
      <c r="B21" s="32">
        <v>1</v>
      </c>
      <c r="C21" s="32">
        <v>314</v>
      </c>
      <c r="D21" s="32">
        <v>33246</v>
      </c>
      <c r="E21" s="32">
        <v>25155</v>
      </c>
      <c r="F21" s="32" t="s">
        <v>81</v>
      </c>
      <c r="G21" s="32">
        <v>59434</v>
      </c>
      <c r="H21" s="28"/>
      <c r="I21" s="2"/>
      <c r="J21" s="2"/>
      <c r="K21" s="2"/>
      <c r="L21" s="2"/>
      <c r="M21" s="2"/>
    </row>
    <row r="22" spans="1:223" s="9" customFormat="1" ht="14.15" customHeight="1">
      <c r="A22" s="21" t="s">
        <v>366</v>
      </c>
      <c r="B22" s="32">
        <v>1</v>
      </c>
      <c r="C22" s="32">
        <v>302</v>
      </c>
      <c r="D22" s="32">
        <v>17796</v>
      </c>
      <c r="E22" s="32">
        <v>24779</v>
      </c>
      <c r="F22" s="32">
        <v>1526</v>
      </c>
      <c r="G22" s="32">
        <v>58060</v>
      </c>
      <c r="H22" s="32"/>
      <c r="I22" s="2"/>
      <c r="J22" s="2"/>
      <c r="K22" s="2"/>
      <c r="L22" s="2"/>
      <c r="M22" s="2"/>
    </row>
    <row r="23" spans="1:223" s="9" customFormat="1" ht="14.15" customHeight="1">
      <c r="A23" s="21" t="s">
        <v>89</v>
      </c>
      <c r="B23" s="32">
        <v>1</v>
      </c>
      <c r="C23" s="32">
        <v>550</v>
      </c>
      <c r="D23" s="32">
        <v>40000</v>
      </c>
      <c r="E23" s="32">
        <v>39853</v>
      </c>
      <c r="F23" s="32">
        <v>6776</v>
      </c>
      <c r="G23" s="32">
        <v>53032</v>
      </c>
      <c r="H23" s="28"/>
      <c r="I23" s="2"/>
      <c r="J23" s="2"/>
      <c r="K23" s="2"/>
      <c r="L23" s="2"/>
      <c r="M23" s="2"/>
    </row>
    <row r="24" spans="1:223" s="9" customFormat="1">
      <c r="A24" s="21" t="s">
        <v>85</v>
      </c>
      <c r="B24" s="32">
        <v>1</v>
      </c>
      <c r="C24" s="32">
        <v>553</v>
      </c>
      <c r="D24" s="32">
        <v>28231</v>
      </c>
      <c r="E24" s="32">
        <v>31001</v>
      </c>
      <c r="F24" s="32">
        <v>9321</v>
      </c>
      <c r="G24" s="32">
        <v>48857</v>
      </c>
      <c r="H24" s="28"/>
      <c r="I24"/>
      <c r="J24" s="2"/>
      <c r="K24" s="2"/>
      <c r="L24" s="2"/>
      <c r="M24" s="2"/>
    </row>
    <row r="25" spans="1:223" s="9" customFormat="1" ht="14.15" customHeight="1">
      <c r="A25" s="21" t="s">
        <v>276</v>
      </c>
      <c r="B25" s="32">
        <v>1</v>
      </c>
      <c r="C25" s="32">
        <v>693</v>
      </c>
      <c r="D25" s="32">
        <v>32813</v>
      </c>
      <c r="E25" s="32">
        <v>38892</v>
      </c>
      <c r="F25" s="32">
        <v>6444</v>
      </c>
      <c r="G25" s="32">
        <v>47183</v>
      </c>
      <c r="H25" s="28"/>
      <c r="I25" s="2"/>
      <c r="J25" s="2"/>
      <c r="K25" s="2"/>
      <c r="L25" s="2"/>
      <c r="M25" s="2"/>
    </row>
    <row r="26" spans="1:223" s="9" customFormat="1" ht="14.15" customHeight="1">
      <c r="A26" s="21" t="s">
        <v>322</v>
      </c>
      <c r="B26" s="32">
        <v>1</v>
      </c>
      <c r="C26" s="32">
        <v>478</v>
      </c>
      <c r="D26" s="32">
        <v>22025</v>
      </c>
      <c r="E26" s="32">
        <v>33</v>
      </c>
      <c r="F26" s="32">
        <v>8987</v>
      </c>
      <c r="G26" s="32">
        <v>44640</v>
      </c>
      <c r="H26" s="28"/>
      <c r="I26" s="2"/>
      <c r="J26" s="2"/>
      <c r="K26" s="2"/>
      <c r="L26" s="2"/>
      <c r="M26" s="2"/>
    </row>
    <row r="27" spans="1:223" s="9" customFormat="1">
      <c r="A27" s="21" t="s">
        <v>268</v>
      </c>
      <c r="B27" s="32">
        <v>1</v>
      </c>
      <c r="C27" s="32">
        <v>105</v>
      </c>
      <c r="D27" s="32">
        <v>11283</v>
      </c>
      <c r="E27" s="32">
        <v>34314</v>
      </c>
      <c r="F27" s="32" t="s">
        <v>81</v>
      </c>
      <c r="G27" s="32">
        <v>41701</v>
      </c>
      <c r="H27"/>
      <c r="I27"/>
      <c r="J27" s="2"/>
      <c r="K27" s="2"/>
      <c r="L27" s="2"/>
      <c r="M27" s="2"/>
    </row>
    <row r="28" spans="1:223" s="9" customFormat="1" ht="13.5">
      <c r="A28" s="21" t="s">
        <v>390</v>
      </c>
      <c r="B28" s="32">
        <v>1</v>
      </c>
      <c r="C28" s="32">
        <v>166</v>
      </c>
      <c r="D28" s="32">
        <v>28832.400000000001</v>
      </c>
      <c r="E28" s="32">
        <v>23202.9</v>
      </c>
      <c r="F28" s="32">
        <v>2634.9</v>
      </c>
      <c r="G28" s="32">
        <v>34187.9</v>
      </c>
      <c r="H28"/>
      <c r="I28"/>
      <c r="J28" s="2"/>
      <c r="K28" s="2"/>
      <c r="L28" s="2"/>
      <c r="M28" s="2"/>
    </row>
    <row r="29" spans="1:223" s="9" customFormat="1" ht="13.5">
      <c r="A29" s="21" t="s">
        <v>382</v>
      </c>
      <c r="B29" s="28">
        <v>6</v>
      </c>
      <c r="C29" s="28">
        <v>168</v>
      </c>
      <c r="D29" s="28">
        <v>24317</v>
      </c>
      <c r="E29" s="28">
        <v>23829</v>
      </c>
      <c r="F29" s="32">
        <v>4212</v>
      </c>
      <c r="G29" s="32">
        <v>32032</v>
      </c>
      <c r="H29" s="28"/>
      <c r="I29" s="2"/>
      <c r="J29" s="2"/>
      <c r="K29" s="2"/>
      <c r="L29" s="2"/>
      <c r="M29" s="2"/>
    </row>
    <row r="30" spans="1:223" s="9" customFormat="1" ht="14.15" customHeight="1">
      <c r="A30" s="21" t="s">
        <v>90</v>
      </c>
      <c r="B30" s="32">
        <v>1</v>
      </c>
      <c r="C30" s="32">
        <v>415</v>
      </c>
      <c r="D30" s="32">
        <v>18281</v>
      </c>
      <c r="E30" s="32">
        <v>24145</v>
      </c>
      <c r="F30" s="32">
        <v>3499</v>
      </c>
      <c r="G30" s="32">
        <v>28566</v>
      </c>
      <c r="H30" s="28"/>
      <c r="I30" s="29"/>
      <c r="J30" s="2"/>
      <c r="K30" s="2"/>
      <c r="L30" s="2"/>
      <c r="M30" s="2"/>
    </row>
    <row r="31" spans="1:223" s="9" customFormat="1" ht="14.15" customHeight="1">
      <c r="A31" s="21" t="s">
        <v>103</v>
      </c>
      <c r="B31" s="32">
        <v>1</v>
      </c>
      <c r="C31" s="32">
        <v>96</v>
      </c>
      <c r="D31" s="32">
        <v>20265</v>
      </c>
      <c r="E31" s="32">
        <v>21198</v>
      </c>
      <c r="F31" s="32">
        <v>2779</v>
      </c>
      <c r="G31" s="32">
        <v>25002</v>
      </c>
      <c r="H31" s="28"/>
      <c r="I31" s="29"/>
      <c r="J31" s="2"/>
      <c r="K31" s="2"/>
      <c r="L31" s="2"/>
      <c r="M31" s="2"/>
    </row>
    <row r="32" spans="1:223" s="9" customFormat="1" ht="14.15" customHeight="1">
      <c r="A32" s="21" t="s">
        <v>393</v>
      </c>
      <c r="B32" s="32">
        <v>1</v>
      </c>
      <c r="C32" s="32">
        <v>30</v>
      </c>
      <c r="D32" s="32">
        <v>5310</v>
      </c>
      <c r="E32" s="32">
        <v>17974</v>
      </c>
      <c r="F32" s="32" t="s">
        <v>81</v>
      </c>
      <c r="G32" s="32">
        <v>23360</v>
      </c>
      <c r="H32" s="32"/>
      <c r="I32" s="2"/>
      <c r="J32" s="2"/>
      <c r="K32" s="2"/>
      <c r="L32" s="2"/>
      <c r="M32" s="2"/>
    </row>
    <row r="33" spans="1:223" s="9" customFormat="1" ht="14.15" customHeight="1">
      <c r="A33" s="21" t="s">
        <v>321</v>
      </c>
      <c r="B33" s="32">
        <v>1</v>
      </c>
      <c r="C33" s="32">
        <v>313</v>
      </c>
      <c r="D33" s="32">
        <v>17983</v>
      </c>
      <c r="E33" s="32">
        <v>20574</v>
      </c>
      <c r="F33" s="32">
        <v>1520</v>
      </c>
      <c r="G33" s="32">
        <v>23030</v>
      </c>
      <c r="H33" s="28"/>
      <c r="I33" s="2"/>
      <c r="J33" s="2"/>
      <c r="K33" s="2"/>
      <c r="L33" s="2"/>
      <c r="M33" s="2"/>
    </row>
    <row r="34" spans="1:223" s="9" customFormat="1" ht="14.15" customHeight="1">
      <c r="A34" s="21" t="s">
        <v>158</v>
      </c>
      <c r="B34" s="32">
        <v>5</v>
      </c>
      <c r="C34" s="32">
        <v>124</v>
      </c>
      <c r="D34" s="32">
        <v>15131</v>
      </c>
      <c r="E34" s="32">
        <v>15427</v>
      </c>
      <c r="F34" s="32">
        <v>3102</v>
      </c>
      <c r="G34" s="32">
        <v>21942</v>
      </c>
      <c r="H34" s="28"/>
      <c r="I34" s="2"/>
      <c r="J34" s="2"/>
      <c r="K34" s="2"/>
      <c r="L34" s="2"/>
      <c r="M34" s="2"/>
    </row>
    <row r="35" spans="1:223" s="9" customFormat="1" ht="14.15" customHeight="1">
      <c r="A35" s="21" t="s">
        <v>93</v>
      </c>
      <c r="B35" s="32">
        <v>5</v>
      </c>
      <c r="C35" s="32">
        <v>129.87</v>
      </c>
      <c r="D35" s="32">
        <v>13736</v>
      </c>
      <c r="E35" s="32">
        <v>15364</v>
      </c>
      <c r="F35" s="32">
        <v>4452</v>
      </c>
      <c r="G35" s="32">
        <v>21561</v>
      </c>
      <c r="H35" s="28"/>
      <c r="I35" s="2"/>
      <c r="J35" s="2"/>
      <c r="K35" s="2"/>
      <c r="L35" s="2"/>
      <c r="M35" s="2"/>
    </row>
    <row r="36" spans="1:223" s="9" customFormat="1" ht="14.15" customHeight="1">
      <c r="A36" s="21" t="s">
        <v>91</v>
      </c>
      <c r="B36" s="32">
        <v>3</v>
      </c>
      <c r="C36" s="32">
        <v>144</v>
      </c>
      <c r="D36" s="32">
        <v>15089</v>
      </c>
      <c r="E36" s="32">
        <v>14893</v>
      </c>
      <c r="F36" s="32">
        <v>5014</v>
      </c>
      <c r="G36" s="32">
        <v>21024</v>
      </c>
      <c r="H36" s="28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</row>
    <row r="37" spans="1:223" s="9" customFormat="1" ht="14.15" customHeight="1">
      <c r="A37" s="21" t="s">
        <v>394</v>
      </c>
      <c r="B37" s="32">
        <v>1</v>
      </c>
      <c r="C37" s="32">
        <v>60</v>
      </c>
      <c r="D37" s="32">
        <v>16392</v>
      </c>
      <c r="E37" s="32">
        <v>0</v>
      </c>
      <c r="F37" s="32" t="s">
        <v>81</v>
      </c>
      <c r="G37" s="32">
        <v>20867</v>
      </c>
      <c r="H37" s="28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</row>
    <row r="38" spans="1:223" s="9" customFormat="1" ht="14.15" customHeight="1">
      <c r="A38" s="21" t="s">
        <v>94</v>
      </c>
      <c r="B38" s="32">
        <v>4</v>
      </c>
      <c r="C38" s="32">
        <v>109</v>
      </c>
      <c r="D38" s="32">
        <v>12151</v>
      </c>
      <c r="E38" s="32">
        <v>12985</v>
      </c>
      <c r="F38" s="32">
        <v>4826</v>
      </c>
      <c r="G38" s="32">
        <v>18569</v>
      </c>
      <c r="H38" s="28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</row>
    <row r="39" spans="1:223" s="9" customFormat="1" ht="14.15" customHeight="1">
      <c r="A39" s="21" t="s">
        <v>383</v>
      </c>
      <c r="B39" s="32">
        <v>3</v>
      </c>
      <c r="C39" s="32">
        <v>84.5</v>
      </c>
      <c r="D39" s="32">
        <v>13907</v>
      </c>
      <c r="E39" s="32">
        <v>14262</v>
      </c>
      <c r="F39" s="32">
        <v>1631</v>
      </c>
      <c r="G39" s="32">
        <v>17743</v>
      </c>
      <c r="H39" s="28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</row>
    <row r="40" spans="1:223" s="9" customFormat="1" ht="14.15" customHeight="1">
      <c r="A40" s="21" t="s">
        <v>397</v>
      </c>
      <c r="B40" s="32">
        <v>7</v>
      </c>
      <c r="C40" s="32">
        <v>102</v>
      </c>
      <c r="D40" s="32">
        <v>12351</v>
      </c>
      <c r="E40" s="32">
        <v>12898</v>
      </c>
      <c r="F40" s="32">
        <v>1898</v>
      </c>
      <c r="G40" s="32">
        <v>14910</v>
      </c>
      <c r="H40" s="28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</row>
    <row r="41" spans="1:223" s="9" customFormat="1" ht="14.15" customHeight="1">
      <c r="A41" s="21" t="s">
        <v>97</v>
      </c>
      <c r="B41" s="32">
        <v>1</v>
      </c>
      <c r="C41" s="32">
        <v>57</v>
      </c>
      <c r="D41" s="32">
        <v>8108</v>
      </c>
      <c r="E41" s="32">
        <v>8298</v>
      </c>
      <c r="F41" s="32">
        <v>3567</v>
      </c>
      <c r="G41" s="32">
        <v>12389</v>
      </c>
      <c r="H41" s="28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</row>
    <row r="42" spans="1:223" s="9" customFormat="1">
      <c r="A42" s="21" t="s">
        <v>92</v>
      </c>
      <c r="B42" s="32">
        <v>3</v>
      </c>
      <c r="C42" s="32">
        <v>146</v>
      </c>
      <c r="D42" s="32">
        <v>9693</v>
      </c>
      <c r="E42" s="32">
        <v>10439</v>
      </c>
      <c r="F42" s="32" t="s">
        <v>81</v>
      </c>
      <c r="G42" s="32">
        <v>12081</v>
      </c>
      <c r="H42" s="28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</row>
    <row r="43" spans="1:223" s="9" customFormat="1">
      <c r="A43" s="21" t="s">
        <v>98</v>
      </c>
      <c r="B43" s="32">
        <v>1</v>
      </c>
      <c r="C43" s="32">
        <v>62</v>
      </c>
      <c r="D43" s="32">
        <v>11174</v>
      </c>
      <c r="E43" s="32">
        <v>10200</v>
      </c>
      <c r="F43" s="32" t="s">
        <v>81</v>
      </c>
      <c r="G43" s="32">
        <v>11686</v>
      </c>
      <c r="H43" s="28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</row>
    <row r="44" spans="1:223" s="9" customFormat="1">
      <c r="A44" s="133" t="s">
        <v>101</v>
      </c>
      <c r="B44" s="32">
        <v>1</v>
      </c>
      <c r="C44" s="32">
        <v>53</v>
      </c>
      <c r="D44" s="32">
        <v>9699</v>
      </c>
      <c r="E44" s="32">
        <v>9957</v>
      </c>
      <c r="F44" s="32">
        <v>1493</v>
      </c>
      <c r="G44" s="32">
        <v>11605</v>
      </c>
      <c r="H44" s="28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</row>
    <row r="45" spans="1:223" s="9" customFormat="1">
      <c r="A45" s="21" t="s">
        <v>377</v>
      </c>
      <c r="B45" s="28">
        <v>1</v>
      </c>
      <c r="C45" s="28">
        <v>80</v>
      </c>
      <c r="D45" s="32">
        <v>9472</v>
      </c>
      <c r="E45" s="32">
        <v>7306</v>
      </c>
      <c r="F45" s="32" t="s">
        <v>81</v>
      </c>
      <c r="G45" s="28">
        <v>10266</v>
      </c>
      <c r="H45" s="28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</row>
    <row r="46" spans="1:223" s="9" customFormat="1" ht="13.5">
      <c r="A46" s="21" t="s">
        <v>399</v>
      </c>
      <c r="B46" s="32">
        <v>1</v>
      </c>
      <c r="C46" s="32">
        <v>42</v>
      </c>
      <c r="D46" s="32">
        <v>5936</v>
      </c>
      <c r="E46" s="32">
        <v>8208</v>
      </c>
      <c r="F46" s="32">
        <v>1696</v>
      </c>
      <c r="G46" s="32">
        <v>10199</v>
      </c>
      <c r="H46" s="28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</row>
    <row r="47" spans="1:223" ht="13.5">
      <c r="A47" s="21" t="s">
        <v>343</v>
      </c>
      <c r="B47" s="32">
        <v>1</v>
      </c>
      <c r="C47" s="32">
        <v>101</v>
      </c>
      <c r="D47" s="32">
        <v>93</v>
      </c>
      <c r="E47" s="32">
        <v>6843</v>
      </c>
      <c r="F47" s="32" t="s">
        <v>81</v>
      </c>
      <c r="G47" s="32">
        <v>9233</v>
      </c>
      <c r="H47" s="28"/>
      <c r="I47" s="2"/>
    </row>
    <row r="48" spans="1:223">
      <c r="A48" s="21" t="s">
        <v>99</v>
      </c>
      <c r="B48" s="32">
        <v>6</v>
      </c>
      <c r="C48" s="32">
        <v>83</v>
      </c>
      <c r="D48" s="32">
        <v>6156</v>
      </c>
      <c r="E48" s="32">
        <v>7240</v>
      </c>
      <c r="F48" s="32">
        <v>1349</v>
      </c>
      <c r="G48" s="32">
        <v>8641</v>
      </c>
      <c r="H48" s="28"/>
      <c r="I48" s="2"/>
    </row>
    <row r="49" spans="1:223">
      <c r="A49" s="21" t="s">
        <v>100</v>
      </c>
      <c r="B49" s="32">
        <v>3</v>
      </c>
      <c r="C49" s="32">
        <v>53</v>
      </c>
      <c r="D49" s="32">
        <v>5943</v>
      </c>
      <c r="E49" s="32">
        <v>6503</v>
      </c>
      <c r="F49" s="32">
        <v>1563</v>
      </c>
      <c r="G49" s="32">
        <v>8163</v>
      </c>
      <c r="H49" s="28"/>
      <c r="I49" s="2"/>
    </row>
    <row r="50" spans="1:223" s="9" customFormat="1" ht="14.15" customHeight="1">
      <c r="A50" s="21" t="s">
        <v>102</v>
      </c>
      <c r="B50" s="32">
        <v>5</v>
      </c>
      <c r="C50" s="32">
        <v>58</v>
      </c>
      <c r="D50" s="32">
        <v>5571</v>
      </c>
      <c r="E50" s="32">
        <v>6249</v>
      </c>
      <c r="F50" s="32">
        <v>1097</v>
      </c>
      <c r="G50" s="32">
        <v>7554</v>
      </c>
      <c r="H50" s="28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</row>
    <row r="51" spans="1:223" s="9" customFormat="1" ht="14.15" customHeight="1">
      <c r="A51" s="21" t="s">
        <v>104</v>
      </c>
      <c r="B51" s="32">
        <v>1</v>
      </c>
      <c r="C51" s="32">
        <v>37</v>
      </c>
      <c r="D51" s="32">
        <v>6949</v>
      </c>
      <c r="E51" s="32">
        <v>154</v>
      </c>
      <c r="F51" s="32" t="s">
        <v>81</v>
      </c>
      <c r="G51" s="32">
        <v>7064</v>
      </c>
      <c r="H51" s="28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</row>
    <row r="52" spans="1:223" s="9" customFormat="1" ht="14.15" customHeight="1">
      <c r="A52" s="21" t="s">
        <v>384</v>
      </c>
      <c r="B52" s="32">
        <v>2</v>
      </c>
      <c r="C52" s="32">
        <v>44</v>
      </c>
      <c r="D52" s="32">
        <v>4873</v>
      </c>
      <c r="E52" s="32">
        <v>5416</v>
      </c>
      <c r="F52" s="32">
        <v>735</v>
      </c>
      <c r="G52" s="32">
        <v>6191</v>
      </c>
      <c r="H52" s="28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</row>
    <row r="53" spans="1:223" s="9" customFormat="1" ht="13.5">
      <c r="A53" s="21" t="s">
        <v>385</v>
      </c>
      <c r="B53" s="32">
        <v>1</v>
      </c>
      <c r="C53" s="32">
        <v>19</v>
      </c>
      <c r="D53" s="32">
        <v>2081</v>
      </c>
      <c r="E53" s="32">
        <v>2901</v>
      </c>
      <c r="F53" s="32">
        <v>342</v>
      </c>
      <c r="G53" s="32">
        <v>3272</v>
      </c>
      <c r="H53" s="28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</row>
    <row r="54" spans="1:223" s="9" customFormat="1">
      <c r="A54" s="21" t="s">
        <v>334</v>
      </c>
      <c r="B54" s="28">
        <v>1</v>
      </c>
      <c r="C54" s="28">
        <v>24</v>
      </c>
      <c r="D54" s="32">
        <v>2098</v>
      </c>
      <c r="E54" s="32">
        <v>1156</v>
      </c>
      <c r="F54" s="32">
        <v>926</v>
      </c>
      <c r="G54" s="28">
        <v>2179</v>
      </c>
      <c r="H54" s="28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</row>
    <row r="55" spans="1:223" s="9" customFormat="1" ht="14.15" customHeight="1">
      <c r="A55" s="21" t="s">
        <v>311</v>
      </c>
      <c r="B55" s="32">
        <v>1</v>
      </c>
      <c r="C55" s="32">
        <v>9</v>
      </c>
      <c r="D55" s="32">
        <v>782</v>
      </c>
      <c r="E55" s="32">
        <v>0</v>
      </c>
      <c r="F55" s="32" t="s">
        <v>81</v>
      </c>
      <c r="G55" s="32">
        <v>798</v>
      </c>
      <c r="H55"/>
      <c r="I55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</row>
    <row r="56" spans="1:223" s="9" customFormat="1" ht="14.15" customHeight="1">
      <c r="A56" s="21" t="s">
        <v>312</v>
      </c>
      <c r="B56" s="32">
        <v>1</v>
      </c>
      <c r="C56" s="32">
        <v>62</v>
      </c>
      <c r="D56" s="32">
        <v>0</v>
      </c>
      <c r="E56" s="32">
        <v>0</v>
      </c>
      <c r="F56" s="32" t="s">
        <v>81</v>
      </c>
      <c r="G56" s="32">
        <v>506</v>
      </c>
      <c r="H56" s="28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</row>
    <row r="57" spans="1:223" s="9" customFormat="1" ht="14.15" customHeight="1">
      <c r="A57" s="21" t="s">
        <v>106</v>
      </c>
      <c r="B57" s="32">
        <v>1</v>
      </c>
      <c r="C57" s="32">
        <v>24</v>
      </c>
      <c r="D57" s="32">
        <v>0</v>
      </c>
      <c r="E57" s="32">
        <v>0</v>
      </c>
      <c r="F57" s="32" t="s">
        <v>81</v>
      </c>
      <c r="G57" s="32">
        <v>153</v>
      </c>
      <c r="H57" s="28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</row>
    <row r="58" spans="1:223" s="9" customFormat="1">
      <c r="A58" s="21" t="s">
        <v>107</v>
      </c>
      <c r="B58" s="32">
        <v>1</v>
      </c>
      <c r="C58" s="32">
        <v>29</v>
      </c>
      <c r="D58" s="32">
        <v>0</v>
      </c>
      <c r="E58" s="32">
        <v>0</v>
      </c>
      <c r="F58" s="32" t="s">
        <v>81</v>
      </c>
      <c r="G58" s="32">
        <v>141</v>
      </c>
      <c r="H58" s="28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</row>
    <row r="59" spans="1:223" s="9" customFormat="1" ht="14.15" customHeight="1">
      <c r="A59" s="21" t="s">
        <v>401</v>
      </c>
      <c r="B59" s="32">
        <v>1</v>
      </c>
      <c r="C59" s="32">
        <v>10</v>
      </c>
      <c r="D59" s="32" t="s">
        <v>369</v>
      </c>
      <c r="E59" s="32" t="s">
        <v>369</v>
      </c>
      <c r="F59" s="32" t="s">
        <v>81</v>
      </c>
      <c r="G59" s="32">
        <v>48.7</v>
      </c>
      <c r="H59" s="28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</row>
    <row r="60" spans="1:223" s="9" customFormat="1" ht="14.15" customHeight="1">
      <c r="A60" s="21" t="s">
        <v>95</v>
      </c>
      <c r="B60" s="32">
        <v>1</v>
      </c>
      <c r="C60" s="32">
        <v>11</v>
      </c>
      <c r="D60" s="32">
        <v>0</v>
      </c>
      <c r="E60" s="32">
        <v>0</v>
      </c>
      <c r="F60" s="32" t="s">
        <v>81</v>
      </c>
      <c r="G60" s="32">
        <v>39</v>
      </c>
      <c r="H60" s="28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</row>
    <row r="61" spans="1:223" s="9" customFormat="1" ht="14.15" customHeight="1">
      <c r="A61" s="21" t="s">
        <v>105</v>
      </c>
      <c r="B61" s="32">
        <v>1</v>
      </c>
      <c r="C61" s="32">
        <v>4</v>
      </c>
      <c r="D61" s="32" t="s">
        <v>81</v>
      </c>
      <c r="E61" s="32" t="s">
        <v>81</v>
      </c>
      <c r="F61" s="32" t="s">
        <v>81</v>
      </c>
      <c r="G61" s="32">
        <v>26.21</v>
      </c>
      <c r="H61" s="28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</row>
    <row r="62" spans="1:223" s="9" customFormat="1" ht="14.15" customHeight="1">
      <c r="A62" s="21" t="s">
        <v>403</v>
      </c>
      <c r="B62" s="28">
        <v>1</v>
      </c>
      <c r="C62" s="28">
        <v>0</v>
      </c>
      <c r="D62" s="32">
        <v>0</v>
      </c>
      <c r="E62" s="32">
        <v>0</v>
      </c>
      <c r="F62" s="32" t="s">
        <v>81</v>
      </c>
      <c r="G62" s="202">
        <v>0.05</v>
      </c>
      <c r="H62" s="28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</row>
    <row r="63" spans="1:223" s="9" customFormat="1" ht="14.15" customHeight="1">
      <c r="A63" s="21" t="s">
        <v>285</v>
      </c>
      <c r="B63" s="32">
        <v>1</v>
      </c>
      <c r="C63" s="32">
        <v>10</v>
      </c>
      <c r="D63" s="32">
        <v>0</v>
      </c>
      <c r="E63" s="32">
        <v>0</v>
      </c>
      <c r="F63" s="32" t="s">
        <v>81</v>
      </c>
      <c r="G63" s="142">
        <v>0.04</v>
      </c>
      <c r="H63" s="28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</row>
    <row r="64" spans="1:223" s="9" customFormat="1" ht="14.15" customHeight="1">
      <c r="A64" s="21" t="s">
        <v>329</v>
      </c>
      <c r="B64" s="32">
        <v>1</v>
      </c>
      <c r="C64" s="32">
        <v>0</v>
      </c>
      <c r="D64" s="32" t="s">
        <v>369</v>
      </c>
      <c r="E64" s="32" t="s">
        <v>369</v>
      </c>
      <c r="F64" s="32" t="s">
        <v>81</v>
      </c>
      <c r="G64" s="32" t="s">
        <v>369</v>
      </c>
      <c r="H64" s="28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</row>
    <row r="65" spans="1:223" s="9" customFormat="1" ht="14.15" customHeight="1">
      <c r="A65" s="21" t="s">
        <v>305</v>
      </c>
      <c r="B65" s="32">
        <v>1</v>
      </c>
      <c r="C65" s="32">
        <v>15</v>
      </c>
      <c r="D65" s="32" t="s">
        <v>369</v>
      </c>
      <c r="E65" s="32" t="s">
        <v>369</v>
      </c>
      <c r="F65" s="32" t="s">
        <v>81</v>
      </c>
      <c r="G65" s="32" t="s">
        <v>369</v>
      </c>
      <c r="H65" s="28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</row>
    <row r="66" spans="1:223" s="9" customFormat="1">
      <c r="A66" s="21" t="s">
        <v>274</v>
      </c>
      <c r="B66" s="32" t="s">
        <v>369</v>
      </c>
      <c r="C66" s="32" t="s">
        <v>369</v>
      </c>
      <c r="D66" s="32" t="s">
        <v>369</v>
      </c>
      <c r="E66" s="32" t="s">
        <v>369</v>
      </c>
      <c r="F66" s="32" t="s">
        <v>369</v>
      </c>
      <c r="G66" s="32" t="s">
        <v>369</v>
      </c>
      <c r="H66" s="28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</row>
    <row r="67" spans="1:223" s="9" customFormat="1">
      <c r="A67" s="21" t="s">
        <v>309</v>
      </c>
      <c r="B67" s="32" t="s">
        <v>369</v>
      </c>
      <c r="C67" s="32" t="s">
        <v>369</v>
      </c>
      <c r="D67" s="32" t="s">
        <v>369</v>
      </c>
      <c r="E67" s="32" t="s">
        <v>369</v>
      </c>
      <c r="F67" s="32" t="s">
        <v>369</v>
      </c>
      <c r="G67" s="32" t="s">
        <v>369</v>
      </c>
      <c r="H67" s="28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</row>
    <row r="68" spans="1:223" s="9" customFormat="1" ht="13.5">
      <c r="A68" s="21" t="s">
        <v>344</v>
      </c>
      <c r="B68" s="32" t="s">
        <v>369</v>
      </c>
      <c r="C68" s="32" t="s">
        <v>369</v>
      </c>
      <c r="D68" s="32" t="s">
        <v>369</v>
      </c>
      <c r="E68" s="32" t="s">
        <v>369</v>
      </c>
      <c r="F68" s="32" t="s">
        <v>369</v>
      </c>
      <c r="G68" s="32" t="s">
        <v>369</v>
      </c>
      <c r="H68" s="28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</row>
    <row r="69" spans="1:223" s="9" customFormat="1" ht="14.15" customHeight="1">
      <c r="A69" s="21" t="s">
        <v>404</v>
      </c>
      <c r="B69" s="32" t="s">
        <v>369</v>
      </c>
      <c r="C69" s="32" t="s">
        <v>369</v>
      </c>
      <c r="D69" s="32" t="s">
        <v>369</v>
      </c>
      <c r="E69" s="32" t="s">
        <v>369</v>
      </c>
      <c r="F69" s="32" t="s">
        <v>369</v>
      </c>
      <c r="G69" s="32" t="s">
        <v>369</v>
      </c>
      <c r="H69" s="28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</row>
    <row r="70" spans="1:223" s="9" customFormat="1" ht="13.5">
      <c r="A70" s="21" t="s">
        <v>406</v>
      </c>
      <c r="B70" s="32" t="s">
        <v>369</v>
      </c>
      <c r="C70" s="32" t="s">
        <v>369</v>
      </c>
      <c r="D70" s="32" t="s">
        <v>369</v>
      </c>
      <c r="E70" s="32" t="s">
        <v>369</v>
      </c>
      <c r="F70" s="32" t="s">
        <v>369</v>
      </c>
      <c r="G70" s="32" t="s">
        <v>369</v>
      </c>
      <c r="H70" s="28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</row>
    <row r="71" spans="1:223" s="9" customFormat="1">
      <c r="A71" s="21" t="s">
        <v>284</v>
      </c>
      <c r="B71" s="32" t="s">
        <v>369</v>
      </c>
      <c r="C71" s="32" t="s">
        <v>369</v>
      </c>
      <c r="D71" s="32" t="s">
        <v>369</v>
      </c>
      <c r="E71" s="32" t="s">
        <v>369</v>
      </c>
      <c r="F71" s="32" t="s">
        <v>369</v>
      </c>
      <c r="G71" s="32" t="s">
        <v>369</v>
      </c>
      <c r="H71" s="28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</row>
    <row r="72" spans="1:223" s="9" customFormat="1">
      <c r="A72" s="21" t="s">
        <v>108</v>
      </c>
      <c r="B72" s="32" t="s">
        <v>369</v>
      </c>
      <c r="C72" s="32" t="s">
        <v>369</v>
      </c>
      <c r="D72" s="32" t="s">
        <v>369</v>
      </c>
      <c r="E72" s="32" t="s">
        <v>369</v>
      </c>
      <c r="F72" s="32" t="s">
        <v>369</v>
      </c>
      <c r="G72" s="32" t="s">
        <v>369</v>
      </c>
      <c r="H72" s="30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</row>
    <row r="73" spans="1:223" s="9" customFormat="1" ht="14.15" customHeight="1">
      <c r="A73" s="21" t="s">
        <v>96</v>
      </c>
      <c r="B73" s="32" t="s">
        <v>369</v>
      </c>
      <c r="C73" s="32" t="s">
        <v>369</v>
      </c>
      <c r="D73" s="32" t="s">
        <v>369</v>
      </c>
      <c r="E73" s="32" t="s">
        <v>369</v>
      </c>
      <c r="F73" s="32" t="s">
        <v>369</v>
      </c>
      <c r="G73" s="32" t="s">
        <v>369</v>
      </c>
      <c r="H73" s="28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</row>
    <row r="74" spans="1:223" s="9" customFormat="1" ht="14.15" customHeight="1">
      <c r="A74" s="21" t="s">
        <v>362</v>
      </c>
      <c r="B74" s="32" t="s">
        <v>369</v>
      </c>
      <c r="C74" s="32" t="s">
        <v>369</v>
      </c>
      <c r="D74" s="32" t="s">
        <v>369</v>
      </c>
      <c r="E74" s="32" t="s">
        <v>369</v>
      </c>
      <c r="F74" s="32" t="s">
        <v>369</v>
      </c>
      <c r="G74" s="32" t="s">
        <v>369</v>
      </c>
      <c r="H74" s="28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</row>
    <row r="75" spans="1:223" s="9" customFormat="1">
      <c r="A75" s="21" t="s">
        <v>303</v>
      </c>
      <c r="B75" s="32" t="s">
        <v>369</v>
      </c>
      <c r="C75" s="32" t="s">
        <v>369</v>
      </c>
      <c r="D75" s="32" t="s">
        <v>369</v>
      </c>
      <c r="E75" s="32" t="s">
        <v>369</v>
      </c>
      <c r="F75" s="32" t="s">
        <v>369</v>
      </c>
      <c r="G75" s="32" t="s">
        <v>369</v>
      </c>
      <c r="H75" s="28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</row>
    <row r="76" spans="1:223" s="9" customFormat="1">
      <c r="A76" s="21" t="s">
        <v>302</v>
      </c>
      <c r="B76" s="32" t="s">
        <v>369</v>
      </c>
      <c r="C76" s="32" t="s">
        <v>369</v>
      </c>
      <c r="D76" s="32" t="s">
        <v>369</v>
      </c>
      <c r="E76" s="32" t="s">
        <v>369</v>
      </c>
      <c r="F76" s="32" t="s">
        <v>369</v>
      </c>
      <c r="G76" s="32" t="s">
        <v>369</v>
      </c>
      <c r="H76" s="28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</row>
    <row r="77" spans="1:223" s="9" customFormat="1">
      <c r="A77" s="21" t="s">
        <v>330</v>
      </c>
      <c r="B77" s="32" t="s">
        <v>369</v>
      </c>
      <c r="C77" s="32" t="s">
        <v>369</v>
      </c>
      <c r="D77" s="32" t="s">
        <v>369</v>
      </c>
      <c r="E77" s="32" t="s">
        <v>369</v>
      </c>
      <c r="F77" s="32" t="s">
        <v>369</v>
      </c>
      <c r="G77" s="32" t="s">
        <v>369</v>
      </c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</row>
    <row r="78" spans="1:223" ht="14.15" customHeight="1">
      <c r="A78" s="21" t="s">
        <v>277</v>
      </c>
      <c r="B78" s="32" t="s">
        <v>369</v>
      </c>
      <c r="C78" s="32" t="s">
        <v>369</v>
      </c>
      <c r="D78" s="32" t="s">
        <v>369</v>
      </c>
      <c r="E78" s="32" t="s">
        <v>369</v>
      </c>
      <c r="F78" s="32" t="s">
        <v>369</v>
      </c>
      <c r="G78" s="32" t="s">
        <v>369</v>
      </c>
      <c r="H78" s="28"/>
      <c r="I78" s="2"/>
    </row>
    <row r="79" spans="1:223" s="9" customFormat="1" ht="14.15" customHeight="1">
      <c r="A79" s="21" t="s">
        <v>408</v>
      </c>
      <c r="B79" s="32" t="s">
        <v>369</v>
      </c>
      <c r="C79" s="32" t="s">
        <v>369</v>
      </c>
      <c r="D79" s="32" t="s">
        <v>369</v>
      </c>
      <c r="E79" s="32" t="s">
        <v>369</v>
      </c>
      <c r="F79" s="32" t="s">
        <v>369</v>
      </c>
      <c r="G79" s="32" t="s">
        <v>369</v>
      </c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</row>
    <row r="80" spans="1:223" s="9" customFormat="1" ht="14.15" customHeight="1">
      <c r="A80" s="133" t="s">
        <v>331</v>
      </c>
      <c r="B80" s="32" t="s">
        <v>369</v>
      </c>
      <c r="C80" s="32" t="s">
        <v>369</v>
      </c>
      <c r="D80" s="32" t="s">
        <v>369</v>
      </c>
      <c r="E80" s="32" t="s">
        <v>369</v>
      </c>
      <c r="F80" s="32" t="s">
        <v>369</v>
      </c>
      <c r="G80" s="32" t="s">
        <v>369</v>
      </c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</row>
    <row r="81" spans="1:223" ht="14.15" customHeight="1">
      <c r="A81" s="21" t="s">
        <v>109</v>
      </c>
      <c r="B81" s="32" t="s">
        <v>369</v>
      </c>
      <c r="C81" s="32" t="s">
        <v>369</v>
      </c>
      <c r="D81" s="32" t="s">
        <v>369</v>
      </c>
      <c r="E81" s="32" t="s">
        <v>369</v>
      </c>
      <c r="F81" s="32" t="s">
        <v>369</v>
      </c>
      <c r="G81" s="32" t="s">
        <v>369</v>
      </c>
      <c r="H81" s="2"/>
      <c r="I81" s="2"/>
    </row>
    <row r="82" spans="1:223">
      <c r="A82" s="21" t="s">
        <v>304</v>
      </c>
      <c r="B82" s="32" t="s">
        <v>369</v>
      </c>
      <c r="C82" s="32" t="s">
        <v>369</v>
      </c>
      <c r="D82" s="32" t="s">
        <v>369</v>
      </c>
      <c r="E82" s="32" t="s">
        <v>369</v>
      </c>
      <c r="F82" s="32" t="s">
        <v>369</v>
      </c>
      <c r="G82" s="32" t="s">
        <v>369</v>
      </c>
      <c r="H82" s="2"/>
      <c r="I82" s="2"/>
    </row>
    <row r="83" spans="1:223" s="39" customFormat="1">
      <c r="A83" s="21" t="s">
        <v>367</v>
      </c>
      <c r="B83" s="32" t="s">
        <v>369</v>
      </c>
      <c r="C83" s="32" t="s">
        <v>369</v>
      </c>
      <c r="D83" s="32" t="s">
        <v>369</v>
      </c>
      <c r="E83" s="32" t="s">
        <v>369</v>
      </c>
      <c r="F83" s="32" t="s">
        <v>369</v>
      </c>
      <c r="G83" s="32" t="s">
        <v>369</v>
      </c>
      <c r="H83" s="32"/>
      <c r="I83"/>
    </row>
    <row r="84" spans="1:223" s="39" customFormat="1" ht="13.5">
      <c r="A84" s="21" t="s">
        <v>411</v>
      </c>
      <c r="B84" s="32" t="s">
        <v>369</v>
      </c>
      <c r="C84" s="32" t="s">
        <v>369</v>
      </c>
      <c r="D84" s="32" t="s">
        <v>369</v>
      </c>
      <c r="E84" s="32" t="s">
        <v>369</v>
      </c>
      <c r="F84" s="32" t="s">
        <v>369</v>
      </c>
      <c r="G84" s="32" t="s">
        <v>369</v>
      </c>
    </row>
    <row r="85" spans="1:223" s="39" customFormat="1" ht="12.75" customHeight="1">
      <c r="A85" s="21" t="s">
        <v>273</v>
      </c>
      <c r="B85" s="32" t="s">
        <v>369</v>
      </c>
      <c r="C85" s="32" t="s">
        <v>369</v>
      </c>
      <c r="D85" s="32" t="s">
        <v>369</v>
      </c>
      <c r="E85" s="32" t="s">
        <v>369</v>
      </c>
      <c r="F85" s="32" t="s">
        <v>369</v>
      </c>
      <c r="G85" s="32" t="s">
        <v>369</v>
      </c>
    </row>
    <row r="86" spans="1:223" s="39" customFormat="1">
      <c r="A86" s="146" t="s">
        <v>110</v>
      </c>
      <c r="B86" s="147">
        <f>SUM(B6:B85)</f>
        <v>813</v>
      </c>
      <c r="C86" s="147">
        <f t="shared" ref="C86:F86" si="0">SUM(C6:C85)</f>
        <v>43806.37</v>
      </c>
      <c r="D86" s="147">
        <f t="shared" si="0"/>
        <v>4787085.3000000007</v>
      </c>
      <c r="E86" s="147">
        <f t="shared" si="0"/>
        <v>5789338.4000000004</v>
      </c>
      <c r="F86" s="147">
        <f t="shared" si="0"/>
        <v>620424.5</v>
      </c>
      <c r="G86" s="147">
        <f>SUM(G6:G85)</f>
        <v>10912455.9</v>
      </c>
    </row>
    <row r="87" spans="1:223" ht="14.15" customHeight="1">
      <c r="A87" s="11" t="s">
        <v>111</v>
      </c>
      <c r="B87" s="135"/>
      <c r="C87" s="135"/>
      <c r="D87" s="135"/>
      <c r="E87" s="135"/>
      <c r="F87" s="135"/>
      <c r="G87" s="135"/>
    </row>
    <row r="88" spans="1:223" s="9" customFormat="1" ht="14.15" customHeight="1">
      <c r="A88" s="10" t="s">
        <v>112</v>
      </c>
      <c r="B88" s="136"/>
      <c r="C88" s="136"/>
      <c r="D88" s="136"/>
      <c r="E88" s="136"/>
      <c r="F88" s="136"/>
      <c r="G88" s="136"/>
      <c r="H88" s="17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</row>
    <row r="89" spans="1:223" ht="13">
      <c r="A89" s="10" t="s">
        <v>113</v>
      </c>
      <c r="B89" s="136"/>
      <c r="C89" s="136"/>
      <c r="D89" s="136"/>
      <c r="E89" s="136"/>
      <c r="F89" s="136"/>
      <c r="G89" s="136"/>
      <c r="H89" s="17"/>
    </row>
    <row r="90" spans="1:223" ht="13">
      <c r="A90" s="10" t="s">
        <v>114</v>
      </c>
      <c r="B90" s="136"/>
      <c r="C90" s="136"/>
      <c r="D90" s="136"/>
      <c r="E90" s="136"/>
      <c r="F90" s="136"/>
      <c r="G90" s="136"/>
      <c r="H90" s="17"/>
    </row>
    <row r="91" spans="1:223" ht="13" customHeight="1">
      <c r="A91" s="10" t="s">
        <v>115</v>
      </c>
      <c r="B91" s="136"/>
      <c r="C91" s="136"/>
      <c r="D91" s="136"/>
      <c r="E91" s="136"/>
      <c r="F91" s="136"/>
      <c r="G91" s="136"/>
      <c r="H91" s="17"/>
    </row>
    <row r="92" spans="1:223" ht="13" customHeight="1">
      <c r="A92" s="10" t="s">
        <v>116</v>
      </c>
      <c r="B92" s="136"/>
      <c r="C92" s="136"/>
      <c r="D92" s="136"/>
      <c r="E92" s="136"/>
      <c r="F92" s="136"/>
      <c r="G92" s="136"/>
      <c r="H92" s="17"/>
    </row>
    <row r="93" spans="1:223" ht="6.75" customHeight="1">
      <c r="B93" s="10"/>
      <c r="C93" s="10"/>
      <c r="D93" s="10"/>
      <c r="E93" s="10"/>
      <c r="F93" s="10"/>
      <c r="G93" s="10"/>
      <c r="H93" s="17"/>
    </row>
    <row r="94" spans="1:223" ht="13" customHeight="1">
      <c r="A94" s="7" t="s">
        <v>117</v>
      </c>
      <c r="H94" s="17"/>
    </row>
    <row r="95" spans="1:223" ht="13" customHeight="1">
      <c r="A95" s="11" t="s">
        <v>412</v>
      </c>
      <c r="B95" s="2"/>
      <c r="C95" s="2"/>
      <c r="D95" s="2"/>
      <c r="H95" s="16"/>
    </row>
    <row r="96" spans="1:223" ht="13" customHeight="1">
      <c r="A96" s="11" t="s">
        <v>339</v>
      </c>
      <c r="B96" s="2"/>
      <c r="C96" s="2"/>
      <c r="D96" s="2"/>
    </row>
    <row r="97" spans="1:6">
      <c r="A97" s="11" t="s">
        <v>340</v>
      </c>
      <c r="B97" s="2"/>
      <c r="C97" s="2"/>
      <c r="D97" s="2"/>
      <c r="E97" s="2"/>
    </row>
    <row r="98" spans="1:6" ht="13" customHeight="1">
      <c r="A98" s="11" t="s">
        <v>341</v>
      </c>
      <c r="B98" s="16"/>
      <c r="C98" s="16"/>
      <c r="D98" s="16"/>
      <c r="E98" s="16"/>
      <c r="F98" s="16"/>
    </row>
    <row r="99" spans="1:6" ht="12.75" customHeight="1">
      <c r="A99" s="11" t="s">
        <v>386</v>
      </c>
      <c r="B99" s="137"/>
      <c r="C99" s="137"/>
      <c r="D99" s="137"/>
      <c r="E99" s="137"/>
      <c r="F99" s="16"/>
    </row>
    <row r="100" spans="1:6" s="47" customFormat="1" ht="12" customHeight="1">
      <c r="A100" s="83" t="s">
        <v>387</v>
      </c>
      <c r="B100" s="138"/>
      <c r="C100" s="138"/>
      <c r="D100" s="138"/>
      <c r="E100" s="138"/>
      <c r="F100" s="83"/>
    </row>
    <row r="101" spans="1:6" s="46" customFormat="1" ht="12.75" customHeight="1">
      <c r="A101" s="45" t="s">
        <v>388</v>
      </c>
      <c r="B101" s="139"/>
      <c r="C101" s="139"/>
      <c r="D101" s="139"/>
      <c r="E101" s="139"/>
      <c r="F101" s="45"/>
    </row>
    <row r="102" spans="1:6">
      <c r="A102" s="11" t="s">
        <v>342</v>
      </c>
      <c r="B102" s="137"/>
      <c r="C102" s="137"/>
      <c r="D102" s="137"/>
      <c r="E102" s="137"/>
      <c r="F102" s="16"/>
    </row>
    <row r="103" spans="1:6">
      <c r="A103" s="26" t="s">
        <v>389</v>
      </c>
      <c r="B103" s="137"/>
      <c r="C103" s="137"/>
      <c r="D103" s="137"/>
      <c r="E103" s="137"/>
      <c r="F103" s="16"/>
    </row>
    <row r="104" spans="1:6">
      <c r="A104" s="26" t="s">
        <v>391</v>
      </c>
      <c r="B104" s="137"/>
      <c r="C104" s="137"/>
      <c r="D104" s="137"/>
      <c r="E104" s="137"/>
      <c r="F104" s="16"/>
    </row>
    <row r="105" spans="1:6">
      <c r="A105" s="26" t="s">
        <v>392</v>
      </c>
    </row>
    <row r="106" spans="1:6">
      <c r="A106" s="26" t="s">
        <v>395</v>
      </c>
      <c r="B106" s="137"/>
      <c r="C106" s="137"/>
      <c r="D106" s="137"/>
      <c r="E106" s="137"/>
      <c r="F106" s="16"/>
    </row>
    <row r="107" spans="1:6">
      <c r="A107" s="26" t="s">
        <v>396</v>
      </c>
      <c r="B107" s="137"/>
      <c r="C107" s="137"/>
      <c r="D107" s="137"/>
      <c r="E107" s="137"/>
      <c r="F107" s="16"/>
    </row>
    <row r="108" spans="1:6">
      <c r="A108" s="26" t="s">
        <v>398</v>
      </c>
      <c r="B108" s="137"/>
      <c r="C108" s="137"/>
      <c r="D108" s="137"/>
      <c r="E108" s="137"/>
      <c r="F108" s="16"/>
    </row>
    <row r="109" spans="1:6">
      <c r="A109" s="26" t="s">
        <v>380</v>
      </c>
      <c r="B109" s="137"/>
      <c r="C109" s="137"/>
      <c r="D109" s="137"/>
      <c r="E109" s="137"/>
      <c r="F109" s="16"/>
    </row>
    <row r="110" spans="1:6">
      <c r="A110" s="26" t="s">
        <v>400</v>
      </c>
      <c r="B110" s="137"/>
      <c r="C110" s="137"/>
      <c r="D110" s="137"/>
      <c r="E110" s="137"/>
      <c r="F110" s="16"/>
    </row>
    <row r="111" spans="1:6">
      <c r="A111" s="26" t="s">
        <v>402</v>
      </c>
      <c r="B111" s="137"/>
      <c r="C111" s="137"/>
      <c r="D111" s="137"/>
      <c r="E111" s="137"/>
      <c r="F111" s="16"/>
    </row>
    <row r="112" spans="1:6">
      <c r="A112" s="26" t="s">
        <v>358</v>
      </c>
      <c r="B112" s="137"/>
      <c r="C112" s="137"/>
      <c r="D112" s="137"/>
      <c r="E112" s="137"/>
      <c r="F112" s="16"/>
    </row>
    <row r="113" spans="1:6">
      <c r="A113" s="26" t="s">
        <v>405</v>
      </c>
      <c r="B113" s="137"/>
      <c r="C113" s="137"/>
      <c r="D113" s="137"/>
      <c r="E113" s="137"/>
      <c r="F113" s="16"/>
    </row>
    <row r="114" spans="1:6">
      <c r="A114" s="26" t="s">
        <v>407</v>
      </c>
      <c r="B114" s="137"/>
      <c r="C114" s="137"/>
      <c r="D114" s="137"/>
      <c r="E114" s="137"/>
      <c r="F114" s="16"/>
    </row>
    <row r="115" spans="1:6">
      <c r="A115" s="26" t="s">
        <v>409</v>
      </c>
    </row>
    <row r="116" spans="1:6">
      <c r="A116" s="26" t="s">
        <v>410</v>
      </c>
    </row>
    <row r="117" spans="1:6" ht="6.75" customHeight="1">
      <c r="A117" s="26"/>
    </row>
    <row r="118" spans="1:6" ht="13" customHeight="1">
      <c r="A118" s="43" t="s">
        <v>368</v>
      </c>
    </row>
    <row r="119" spans="1:6" ht="13" customHeight="1">
      <c r="A119" s="16" t="s">
        <v>310</v>
      </c>
    </row>
    <row r="120" spans="1:6" ht="13" customHeight="1">
      <c r="A120" s="16" t="s">
        <v>365</v>
      </c>
    </row>
    <row r="121" spans="1:6" ht="9" customHeight="1">
      <c r="B121" s="16"/>
      <c r="C121" s="16"/>
      <c r="D121" s="16"/>
      <c r="E121" s="16"/>
      <c r="F121" s="16"/>
    </row>
    <row r="122" spans="1:6" ht="13">
      <c r="A122" s="21" t="s">
        <v>118</v>
      </c>
      <c r="B122" s="7"/>
      <c r="C122" s="7"/>
      <c r="D122" s="7"/>
      <c r="E122" s="7"/>
    </row>
    <row r="123" spans="1:6">
      <c r="A123" s="21" t="s">
        <v>119</v>
      </c>
    </row>
    <row r="124" spans="1:6">
      <c r="A124" s="2"/>
    </row>
    <row r="125" spans="1:6" ht="15" customHeight="1">
      <c r="A125" s="35"/>
    </row>
    <row r="126" spans="1:6" ht="15" customHeight="1">
      <c r="A126" s="35"/>
    </row>
    <row r="127" spans="1:6" ht="13">
      <c r="A127" s="35"/>
    </row>
    <row r="128" spans="1:6" ht="13">
      <c r="A128" s="35"/>
    </row>
    <row r="129" spans="1:1" ht="13">
      <c r="A129" s="35"/>
    </row>
    <row r="130" spans="1:1">
      <c r="A130" s="2"/>
    </row>
  </sheetData>
  <sortState xmlns:xlrd2="http://schemas.microsoft.com/office/spreadsheetml/2017/richdata2" ref="A64:G85">
    <sortCondition descending="1" ref="G64:G85"/>
    <sortCondition ref="A64:A85"/>
  </sortState>
  <phoneticPr fontId="0" type="noConversion"/>
  <pageMargins left="0.78740157480314965" right="0.78740157480314965" top="0.59055118110236227" bottom="0.59055118110236227" header="0.51181102362204722" footer="0.51181102362204722"/>
  <pageSetup paperSize="9" scale="88" orientation="portrait" r:id="rId1"/>
  <headerFooter alignWithMargins="0">
    <oddHeader>&amp;C&amp;"Calibri"&amp;10&amp;K000000 Restricted&amp;1#_x000D_</oddHeader>
  </headerFooter>
  <rowBreaks count="1" manualBreakCount="1">
    <brk id="62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18"/>
  <sheetViews>
    <sheetView showGridLines="0" zoomScaleNormal="100" workbookViewId="0">
      <selection activeCell="A2" sqref="A2"/>
    </sheetView>
  </sheetViews>
  <sheetFormatPr defaultRowHeight="12.5"/>
  <cols>
    <col min="1" max="1" width="4.81640625" customWidth="1"/>
    <col min="2" max="2" width="9" customWidth="1"/>
    <col min="3" max="3" width="9.1796875" bestFit="1" customWidth="1"/>
    <col min="4" max="4" width="9" customWidth="1"/>
    <col min="5" max="5" width="8.7265625" customWidth="1"/>
    <col min="6" max="7" width="8.7265625" style="2" customWidth="1"/>
    <col min="8" max="11" width="8.7265625" customWidth="1"/>
    <col min="12" max="12" width="9.7265625" customWidth="1"/>
  </cols>
  <sheetData>
    <row r="1" spans="1:12" ht="18" customHeight="1">
      <c r="A1" s="8" t="s">
        <v>120</v>
      </c>
      <c r="B1" s="8"/>
      <c r="C1" s="8"/>
      <c r="D1" s="8"/>
      <c r="E1" s="8"/>
      <c r="F1" s="8"/>
      <c r="G1" s="8"/>
      <c r="H1" s="8"/>
      <c r="I1" s="8"/>
    </row>
    <row r="2" spans="1:12" ht="18" customHeight="1">
      <c r="A2" s="8"/>
      <c r="B2" s="8"/>
      <c r="C2" s="8"/>
      <c r="D2" s="8"/>
      <c r="E2" s="8"/>
      <c r="F2" s="8"/>
      <c r="G2" s="8"/>
      <c r="H2" s="8"/>
      <c r="I2" s="8"/>
    </row>
    <row r="3" spans="1:12" ht="15" customHeight="1">
      <c r="A3" s="34" t="s">
        <v>121</v>
      </c>
      <c r="B3" s="22"/>
      <c r="C3" s="22"/>
      <c r="D3" s="22"/>
      <c r="E3" s="22"/>
      <c r="F3" s="174"/>
      <c r="G3" s="174"/>
      <c r="H3" s="22"/>
      <c r="I3" s="22"/>
      <c r="J3" s="22"/>
      <c r="K3" s="22"/>
      <c r="L3" s="22"/>
    </row>
    <row r="4" spans="1:12" s="39" customFormat="1" ht="39.75" customHeight="1">
      <c r="A4" s="50"/>
      <c r="B4" s="51" t="s">
        <v>122</v>
      </c>
      <c r="C4" s="51" t="s">
        <v>123</v>
      </c>
      <c r="D4" s="51" t="s">
        <v>124</v>
      </c>
      <c r="E4" s="51" t="s">
        <v>125</v>
      </c>
      <c r="F4" s="51" t="s">
        <v>359</v>
      </c>
      <c r="G4" s="51" t="s">
        <v>360</v>
      </c>
      <c r="H4" s="51" t="s">
        <v>126</v>
      </c>
      <c r="I4" s="51" t="s">
        <v>127</v>
      </c>
      <c r="J4" s="51" t="s">
        <v>128</v>
      </c>
      <c r="K4" s="51" t="s">
        <v>129</v>
      </c>
      <c r="L4" s="51" t="s">
        <v>110</v>
      </c>
    </row>
    <row r="5" spans="1:12" ht="13">
      <c r="A5" s="7">
        <v>1998</v>
      </c>
      <c r="B5" s="53">
        <v>129890</v>
      </c>
      <c r="C5" s="53">
        <v>159404</v>
      </c>
      <c r="D5" s="53">
        <v>125253</v>
      </c>
      <c r="E5" s="53">
        <v>142201</v>
      </c>
      <c r="F5" s="53">
        <v>0</v>
      </c>
      <c r="G5" s="53">
        <v>16785</v>
      </c>
      <c r="H5" s="53">
        <v>5891</v>
      </c>
      <c r="I5" s="53">
        <v>10372</v>
      </c>
      <c r="J5" s="53">
        <v>106350</v>
      </c>
      <c r="K5" s="53">
        <v>18541</v>
      </c>
      <c r="L5" s="55">
        <f t="shared" ref="L5:L31" si="0">SUM(B5:K5)</f>
        <v>714687</v>
      </c>
    </row>
    <row r="6" spans="1:12" ht="13">
      <c r="A6" s="7">
        <v>1999</v>
      </c>
      <c r="B6" s="53">
        <v>140021</v>
      </c>
      <c r="C6" s="53">
        <v>159972</v>
      </c>
      <c r="D6" s="53">
        <v>146337</v>
      </c>
      <c r="E6" s="53">
        <v>138355</v>
      </c>
      <c r="F6" s="53">
        <v>0</v>
      </c>
      <c r="G6" s="53">
        <v>24855</v>
      </c>
      <c r="H6" s="53">
        <v>6965</v>
      </c>
      <c r="I6" s="53">
        <v>11012</v>
      </c>
      <c r="J6" s="53">
        <v>112685</v>
      </c>
      <c r="K6" s="53">
        <v>22871</v>
      </c>
      <c r="L6" s="55">
        <f t="shared" si="0"/>
        <v>763073</v>
      </c>
    </row>
    <row r="7" spans="1:12" ht="13">
      <c r="A7" s="7">
        <v>2000</v>
      </c>
      <c r="B7" s="53">
        <v>148354</v>
      </c>
      <c r="C7" s="53">
        <v>165488</v>
      </c>
      <c r="D7" s="53">
        <v>161955</v>
      </c>
      <c r="E7" s="53">
        <v>128510</v>
      </c>
      <c r="F7" s="53">
        <v>0</v>
      </c>
      <c r="G7" s="53">
        <v>24538</v>
      </c>
      <c r="H7" s="53">
        <v>8293</v>
      </c>
      <c r="I7" s="53">
        <v>11882</v>
      </c>
      <c r="J7" s="53">
        <v>125019</v>
      </c>
      <c r="K7" s="53">
        <v>25092</v>
      </c>
      <c r="L7" s="55">
        <f t="shared" si="0"/>
        <v>799131</v>
      </c>
    </row>
    <row r="8" spans="1:12" ht="13">
      <c r="A8" s="7">
        <v>2001</v>
      </c>
      <c r="B8" s="1">
        <v>157967</v>
      </c>
      <c r="C8" s="52">
        <v>163658</v>
      </c>
      <c r="D8" s="52">
        <v>168923</v>
      </c>
      <c r="E8" s="52">
        <v>138757</v>
      </c>
      <c r="F8" s="52">
        <v>0</v>
      </c>
      <c r="G8" s="52">
        <v>44530</v>
      </c>
      <c r="H8" s="38">
        <v>11373</v>
      </c>
      <c r="I8" s="38">
        <v>17024</v>
      </c>
      <c r="J8" s="38">
        <v>148004</v>
      </c>
      <c r="K8" s="38">
        <v>25276</v>
      </c>
      <c r="L8" s="55">
        <f t="shared" si="0"/>
        <v>875512</v>
      </c>
    </row>
    <row r="9" spans="1:12" ht="13">
      <c r="A9" s="7">
        <v>2002</v>
      </c>
      <c r="B9" s="1">
        <v>162008</v>
      </c>
      <c r="C9" s="52">
        <v>172754</v>
      </c>
      <c r="D9" s="52">
        <v>183914</v>
      </c>
      <c r="E9" s="52">
        <v>181590</v>
      </c>
      <c r="F9" s="52">
        <v>0</v>
      </c>
      <c r="G9" s="52">
        <v>41909</v>
      </c>
      <c r="H9" s="38">
        <v>13486</v>
      </c>
      <c r="I9" s="38">
        <v>19128</v>
      </c>
      <c r="J9" s="38">
        <v>121949</v>
      </c>
      <c r="K9" s="38">
        <v>22791</v>
      </c>
      <c r="L9" s="55">
        <f t="shared" si="0"/>
        <v>919529</v>
      </c>
    </row>
    <row r="10" spans="1:12" ht="13">
      <c r="A10" s="7">
        <v>2003</v>
      </c>
      <c r="B10" s="1">
        <v>169008</v>
      </c>
      <c r="C10" s="52">
        <v>185599</v>
      </c>
      <c r="D10" s="52">
        <v>172463</v>
      </c>
      <c r="E10" s="52">
        <v>178002</v>
      </c>
      <c r="F10" s="52">
        <v>0</v>
      </c>
      <c r="G10" s="52">
        <v>35688</v>
      </c>
      <c r="H10" s="38">
        <v>15716</v>
      </c>
      <c r="I10" s="38">
        <v>21415</v>
      </c>
      <c r="J10" s="38">
        <v>130898</v>
      </c>
      <c r="K10" s="38">
        <v>19541</v>
      </c>
      <c r="L10" s="55">
        <f t="shared" si="0"/>
        <v>928330</v>
      </c>
    </row>
    <row r="11" spans="1:12" ht="13">
      <c r="A11" s="7">
        <v>2004</v>
      </c>
      <c r="B11" s="1">
        <v>175483</v>
      </c>
      <c r="C11" s="52">
        <v>193402</v>
      </c>
      <c r="D11" s="52">
        <v>163980</v>
      </c>
      <c r="E11" s="52">
        <v>186994</v>
      </c>
      <c r="F11" s="52">
        <v>0</v>
      </c>
      <c r="G11" s="52">
        <v>35265</v>
      </c>
      <c r="H11" s="38">
        <v>16643</v>
      </c>
      <c r="I11" s="38">
        <v>22122</v>
      </c>
      <c r="J11" s="38">
        <v>142487</v>
      </c>
      <c r="K11" s="38">
        <v>12569</v>
      </c>
      <c r="L11" s="55">
        <f t="shared" si="0"/>
        <v>948945</v>
      </c>
    </row>
    <row r="12" spans="1:12" ht="13">
      <c r="A12" s="7">
        <v>2005</v>
      </c>
      <c r="B12" s="1">
        <v>198416</v>
      </c>
      <c r="C12" s="52">
        <v>215190</v>
      </c>
      <c r="D12" s="52">
        <v>189728</v>
      </c>
      <c r="E12" s="52">
        <v>199659</v>
      </c>
      <c r="F12" s="52">
        <v>0</v>
      </c>
      <c r="G12" s="52">
        <v>42214</v>
      </c>
      <c r="H12" s="38">
        <v>18695</v>
      </c>
      <c r="I12" s="38">
        <v>22945</v>
      </c>
      <c r="J12" s="38">
        <v>159817</v>
      </c>
      <c r="K12" s="38">
        <v>13661</v>
      </c>
      <c r="L12" s="55">
        <f t="shared" si="0"/>
        <v>1060325</v>
      </c>
    </row>
    <row r="13" spans="1:12" ht="13">
      <c r="A13" s="7">
        <v>2006</v>
      </c>
      <c r="B13" s="1">
        <v>226597</v>
      </c>
      <c r="C13" s="52">
        <v>246927</v>
      </c>
      <c r="D13" s="52">
        <v>211074</v>
      </c>
      <c r="E13" s="52">
        <v>220389</v>
      </c>
      <c r="F13" s="52">
        <v>0</v>
      </c>
      <c r="G13" s="52">
        <v>57585</v>
      </c>
      <c r="H13" s="38">
        <v>21396</v>
      </c>
      <c r="I13" s="38">
        <v>25335</v>
      </c>
      <c r="J13" s="38">
        <v>185246</v>
      </c>
      <c r="K13" s="38">
        <v>11995</v>
      </c>
      <c r="L13" s="55">
        <f t="shared" si="0"/>
        <v>1206544</v>
      </c>
    </row>
    <row r="14" spans="1:12" ht="13">
      <c r="A14" s="7">
        <v>2007</v>
      </c>
      <c r="B14" s="1">
        <v>263299</v>
      </c>
      <c r="C14" s="1">
        <v>287417</v>
      </c>
      <c r="D14" s="1">
        <v>231450</v>
      </c>
      <c r="E14" s="1">
        <v>244845</v>
      </c>
      <c r="F14" s="3">
        <v>759</v>
      </c>
      <c r="G14" s="3">
        <v>66382</v>
      </c>
      <c r="H14" s="1">
        <v>25607</v>
      </c>
      <c r="I14" s="1">
        <v>28116</v>
      </c>
      <c r="J14" s="1">
        <v>215136</v>
      </c>
      <c r="K14" s="1">
        <v>11473</v>
      </c>
      <c r="L14" s="55">
        <f t="shared" si="0"/>
        <v>1374484</v>
      </c>
    </row>
    <row r="15" spans="1:12" ht="13">
      <c r="A15" s="7">
        <v>2008</v>
      </c>
      <c r="B15" s="1">
        <v>311697</v>
      </c>
      <c r="C15" s="52">
        <v>287944</v>
      </c>
      <c r="D15" s="52">
        <v>253980</v>
      </c>
      <c r="E15" s="52">
        <v>300180</v>
      </c>
      <c r="F15" s="52">
        <v>3542</v>
      </c>
      <c r="G15" s="52">
        <v>74609</v>
      </c>
      <c r="H15" s="38">
        <v>30451</v>
      </c>
      <c r="I15" s="38">
        <v>28736</v>
      </c>
      <c r="J15" s="38">
        <v>228377</v>
      </c>
      <c r="K15" s="38">
        <v>12265</v>
      </c>
      <c r="L15" s="55">
        <f t="shared" si="0"/>
        <v>1531781</v>
      </c>
    </row>
    <row r="16" spans="1:12" ht="13">
      <c r="A16" s="7">
        <v>2009</v>
      </c>
      <c r="B16" s="1">
        <v>313427</v>
      </c>
      <c r="C16" s="52">
        <v>303046</v>
      </c>
      <c r="D16" s="52">
        <v>249863</v>
      </c>
      <c r="E16" s="52">
        <v>287230</v>
      </c>
      <c r="F16" s="52">
        <v>4652</v>
      </c>
      <c r="G16" s="52">
        <v>89881</v>
      </c>
      <c r="H16" s="38">
        <v>34093</v>
      </c>
      <c r="I16" s="38">
        <v>29327</v>
      </c>
      <c r="J16" s="38">
        <v>257482</v>
      </c>
      <c r="K16" s="38">
        <v>25529</v>
      </c>
      <c r="L16" s="55">
        <f t="shared" si="0"/>
        <v>1594530</v>
      </c>
    </row>
    <row r="17" spans="1:12" ht="13">
      <c r="A17" s="7">
        <v>2010</v>
      </c>
      <c r="B17" s="1">
        <v>331395</v>
      </c>
      <c r="C17" s="52">
        <v>337720</v>
      </c>
      <c r="D17" s="52">
        <v>267146</v>
      </c>
      <c r="E17" s="52">
        <v>287520</v>
      </c>
      <c r="F17" s="52">
        <v>6078</v>
      </c>
      <c r="G17" s="52">
        <v>93212</v>
      </c>
      <c r="H17" s="38">
        <v>38443</v>
      </c>
      <c r="I17" s="38">
        <v>28279</v>
      </c>
      <c r="J17" s="38">
        <v>278176</v>
      </c>
      <c r="K17" s="38">
        <v>21903</v>
      </c>
      <c r="L17" s="55">
        <f t="shared" si="0"/>
        <v>1689872</v>
      </c>
    </row>
    <row r="18" spans="1:12" ht="13">
      <c r="A18" s="7">
        <v>2011</v>
      </c>
      <c r="B18" s="1">
        <v>350888</v>
      </c>
      <c r="C18" s="52">
        <v>354634</v>
      </c>
      <c r="D18" s="52">
        <v>291395</v>
      </c>
      <c r="E18" s="52">
        <v>311544</v>
      </c>
      <c r="F18" s="52">
        <v>8757</v>
      </c>
      <c r="G18" s="52">
        <v>93466</v>
      </c>
      <c r="H18" s="38">
        <v>46432</v>
      </c>
      <c r="I18" s="38">
        <v>30933</v>
      </c>
      <c r="J18" s="38">
        <v>306930</v>
      </c>
      <c r="K18" s="38">
        <v>28349</v>
      </c>
      <c r="L18" s="55">
        <f t="shared" si="0"/>
        <v>1823328</v>
      </c>
    </row>
    <row r="19" spans="1:12" ht="13">
      <c r="A19" s="7">
        <v>2012</v>
      </c>
      <c r="B19" s="1">
        <v>369537</v>
      </c>
      <c r="C19" s="52">
        <v>367275</v>
      </c>
      <c r="D19" s="52">
        <v>311141</v>
      </c>
      <c r="E19" s="52">
        <v>321104</v>
      </c>
      <c r="F19" s="52">
        <v>27397</v>
      </c>
      <c r="G19" s="52">
        <v>88279</v>
      </c>
      <c r="H19" s="38">
        <v>57653</v>
      </c>
      <c r="I19" s="38">
        <v>32999</v>
      </c>
      <c r="J19" s="38">
        <v>349194</v>
      </c>
      <c r="K19" s="38">
        <v>33582</v>
      </c>
      <c r="L19" s="55">
        <f t="shared" si="0"/>
        <v>1958161</v>
      </c>
    </row>
    <row r="20" spans="1:12" ht="13">
      <c r="A20" s="7">
        <v>2013</v>
      </c>
      <c r="B20" s="1">
        <v>389646</v>
      </c>
      <c r="C20" s="52">
        <v>384986</v>
      </c>
      <c r="D20" s="52">
        <v>306968</v>
      </c>
      <c r="E20" s="52">
        <v>323301</v>
      </c>
      <c r="F20" s="52">
        <v>45301</v>
      </c>
      <c r="G20" s="52">
        <v>97917</v>
      </c>
      <c r="H20" s="38">
        <v>63757</v>
      </c>
      <c r="I20" s="38">
        <v>32155</v>
      </c>
      <c r="J20" s="38">
        <v>369039</v>
      </c>
      <c r="K20" s="38">
        <v>40179</v>
      </c>
      <c r="L20" s="55">
        <f t="shared" si="0"/>
        <v>2053249</v>
      </c>
    </row>
    <row r="21" spans="1:12" ht="13">
      <c r="A21" s="7">
        <v>2014</v>
      </c>
      <c r="B21" s="1">
        <v>423343</v>
      </c>
      <c r="C21" s="52">
        <v>401633</v>
      </c>
      <c r="D21" s="52">
        <v>331340</v>
      </c>
      <c r="E21" s="52">
        <v>323035</v>
      </c>
      <c r="F21" s="52">
        <v>59553</v>
      </c>
      <c r="G21" s="52">
        <v>97083</v>
      </c>
      <c r="H21" s="38">
        <v>69676</v>
      </c>
      <c r="I21" s="38">
        <v>31391</v>
      </c>
      <c r="J21" s="38">
        <v>381587</v>
      </c>
      <c r="K21" s="38">
        <v>42985</v>
      </c>
      <c r="L21" s="55">
        <f t="shared" si="0"/>
        <v>2161626</v>
      </c>
    </row>
    <row r="22" spans="1:12" ht="13">
      <c r="A22" s="7">
        <v>2015</v>
      </c>
      <c r="B22" s="1">
        <v>447241</v>
      </c>
      <c r="C22" s="52">
        <v>450173</v>
      </c>
      <c r="D22" s="52">
        <v>368708</v>
      </c>
      <c r="E22" s="52">
        <v>349746</v>
      </c>
      <c r="F22" s="52">
        <v>74270</v>
      </c>
      <c r="G22" s="52">
        <v>92855</v>
      </c>
      <c r="H22" s="38">
        <v>77423</v>
      </c>
      <c r="I22" s="38">
        <v>32580</v>
      </c>
      <c r="J22" s="38">
        <v>420939</v>
      </c>
      <c r="K22" s="38">
        <v>42493</v>
      </c>
      <c r="L22" s="55">
        <f t="shared" si="0"/>
        <v>2356428</v>
      </c>
    </row>
    <row r="23" spans="1:12" ht="13">
      <c r="A23" s="7">
        <v>2016</v>
      </c>
      <c r="B23" s="1">
        <v>486424</v>
      </c>
      <c r="C23" s="52">
        <v>500533</v>
      </c>
      <c r="D23" s="52">
        <v>405080</v>
      </c>
      <c r="E23" s="52">
        <v>351150</v>
      </c>
      <c r="F23" s="52">
        <v>93255</v>
      </c>
      <c r="G23" s="52">
        <v>100263</v>
      </c>
      <c r="H23" s="38">
        <v>84887</v>
      </c>
      <c r="I23" s="38">
        <v>34358</v>
      </c>
      <c r="J23" s="38">
        <v>473799</v>
      </c>
      <c r="K23" s="38">
        <v>50556</v>
      </c>
      <c r="L23" s="55">
        <f t="shared" si="0"/>
        <v>2580305</v>
      </c>
    </row>
    <row r="24" spans="1:12" ht="13">
      <c r="A24" s="7">
        <v>2017</v>
      </c>
      <c r="B24" s="1">
        <v>536657</v>
      </c>
      <c r="C24" s="52">
        <v>529686</v>
      </c>
      <c r="D24" s="52">
        <v>431510</v>
      </c>
      <c r="E24" s="52">
        <v>373783</v>
      </c>
      <c r="F24" s="52">
        <v>107951</v>
      </c>
      <c r="G24" s="52">
        <v>109138</v>
      </c>
      <c r="H24" s="38">
        <v>92344</v>
      </c>
      <c r="I24" s="38">
        <v>34841</v>
      </c>
      <c r="J24" s="38">
        <v>507044</v>
      </c>
      <c r="K24" s="38">
        <v>55577</v>
      </c>
      <c r="L24" s="55">
        <f t="shared" si="0"/>
        <v>2778531</v>
      </c>
    </row>
    <row r="25" spans="1:12" ht="13">
      <c r="A25" s="7">
        <v>2018</v>
      </c>
      <c r="B25" s="1">
        <v>574722</v>
      </c>
      <c r="C25" s="52">
        <v>567072</v>
      </c>
      <c r="D25" s="52">
        <v>473665</v>
      </c>
      <c r="E25" s="52">
        <v>373366</v>
      </c>
      <c r="F25" s="52">
        <v>120056</v>
      </c>
      <c r="G25" s="52">
        <v>109041</v>
      </c>
      <c r="H25" s="38">
        <v>101468</v>
      </c>
      <c r="I25" s="38">
        <v>36111</v>
      </c>
      <c r="J25" s="38">
        <v>553043</v>
      </c>
      <c r="K25" s="38">
        <v>56122</v>
      </c>
      <c r="L25" s="55">
        <f t="shared" si="0"/>
        <v>2964666</v>
      </c>
    </row>
    <row r="26" spans="1:12" ht="13">
      <c r="A26" s="7">
        <v>2019</v>
      </c>
      <c r="B26" s="1">
        <v>629635</v>
      </c>
      <c r="C26" s="52">
        <v>574699</v>
      </c>
      <c r="D26" s="52">
        <v>518614</v>
      </c>
      <c r="E26" s="52">
        <v>412554</v>
      </c>
      <c r="F26" s="52">
        <v>126333</v>
      </c>
      <c r="G26" s="52">
        <v>128214</v>
      </c>
      <c r="H26" s="38">
        <v>111857</v>
      </c>
      <c r="I26" s="38">
        <v>36799</v>
      </c>
      <c r="J26" s="38">
        <v>597898</v>
      </c>
      <c r="K26" s="38">
        <v>50039</v>
      </c>
      <c r="L26" s="55">
        <f t="shared" si="0"/>
        <v>3186642</v>
      </c>
    </row>
    <row r="27" spans="1:12" ht="13">
      <c r="A27" s="7">
        <v>2020</v>
      </c>
      <c r="B27" s="1">
        <v>718438</v>
      </c>
      <c r="C27" s="52">
        <v>661702</v>
      </c>
      <c r="D27" s="52">
        <v>617304</v>
      </c>
      <c r="E27" s="52">
        <v>493912</v>
      </c>
      <c r="F27" s="52">
        <v>131065</v>
      </c>
      <c r="G27" s="52">
        <v>186475</v>
      </c>
      <c r="H27" s="38">
        <v>127100</v>
      </c>
      <c r="I27" s="38">
        <v>39761</v>
      </c>
      <c r="J27" s="38">
        <v>700725</v>
      </c>
      <c r="K27" s="38">
        <v>54099</v>
      </c>
      <c r="L27" s="55">
        <f t="shared" si="0"/>
        <v>3730581</v>
      </c>
    </row>
    <row r="28" spans="1:12" ht="13">
      <c r="A28" s="7">
        <v>2021</v>
      </c>
      <c r="B28" s="1">
        <v>794564</v>
      </c>
      <c r="C28" s="52">
        <v>727312</v>
      </c>
      <c r="D28" s="52">
        <v>678020</v>
      </c>
      <c r="E28" s="52">
        <v>561024</v>
      </c>
      <c r="F28" s="52">
        <v>140446</v>
      </c>
      <c r="G28" s="52">
        <v>213622</v>
      </c>
      <c r="H28" s="38">
        <v>138723</v>
      </c>
      <c r="I28" s="38">
        <v>41557</v>
      </c>
      <c r="J28" s="38">
        <v>766369</v>
      </c>
      <c r="K28" s="38">
        <v>63739</v>
      </c>
      <c r="L28" s="55">
        <f t="shared" si="0"/>
        <v>4125376</v>
      </c>
    </row>
    <row r="29" spans="1:12" ht="13">
      <c r="A29" s="7">
        <v>2022</v>
      </c>
      <c r="B29" s="3">
        <v>826972</v>
      </c>
      <c r="C29" s="52">
        <v>735919</v>
      </c>
      <c r="D29" s="52">
        <v>693269</v>
      </c>
      <c r="E29" s="52">
        <v>560334</v>
      </c>
      <c r="F29" s="52">
        <v>178599</v>
      </c>
      <c r="G29" s="52">
        <v>200781</v>
      </c>
      <c r="H29" s="52">
        <v>145359</v>
      </c>
      <c r="I29" s="52">
        <v>41994</v>
      </c>
      <c r="J29" s="52">
        <v>842436</v>
      </c>
      <c r="K29" s="52">
        <v>53220</v>
      </c>
      <c r="L29" s="55">
        <f t="shared" si="0"/>
        <v>4278883</v>
      </c>
    </row>
    <row r="30" spans="1:12" ht="13">
      <c r="A30" s="7">
        <v>2023</v>
      </c>
      <c r="B30" s="3">
        <v>809800</v>
      </c>
      <c r="C30" s="52">
        <v>686226</v>
      </c>
      <c r="D30" s="52">
        <v>661796</v>
      </c>
      <c r="E30" s="52">
        <v>553666</v>
      </c>
      <c r="F30" s="52">
        <v>211956</v>
      </c>
      <c r="G30" s="52">
        <v>198370</v>
      </c>
      <c r="H30" s="52">
        <v>142992</v>
      </c>
      <c r="I30" s="52">
        <v>50802</v>
      </c>
      <c r="J30" s="52">
        <v>856420</v>
      </c>
      <c r="K30" s="52">
        <v>61491</v>
      </c>
      <c r="L30" s="55">
        <f t="shared" si="0"/>
        <v>4233519</v>
      </c>
    </row>
    <row r="31" spans="1:12" ht="13">
      <c r="A31" s="7">
        <v>2024</v>
      </c>
      <c r="B31" s="3">
        <v>795753</v>
      </c>
      <c r="C31" s="52">
        <v>683243</v>
      </c>
      <c r="D31" s="52">
        <v>667969</v>
      </c>
      <c r="E31" s="52">
        <v>574214</v>
      </c>
      <c r="F31" s="52">
        <v>252021</v>
      </c>
      <c r="G31" s="52">
        <v>187589</v>
      </c>
      <c r="H31" s="52">
        <v>146597</v>
      </c>
      <c r="I31" s="52">
        <v>52701</v>
      </c>
      <c r="J31" s="52">
        <v>862726</v>
      </c>
      <c r="K31" s="52">
        <v>71529</v>
      </c>
      <c r="L31" s="55">
        <f t="shared" si="0"/>
        <v>4294342</v>
      </c>
    </row>
    <row r="32" spans="1:12" ht="7.5" customHeight="1">
      <c r="A32" s="7"/>
      <c r="B32" s="1"/>
      <c r="C32" s="52"/>
      <c r="D32" s="52"/>
      <c r="E32" s="52"/>
      <c r="F32" s="52"/>
      <c r="G32" s="52"/>
      <c r="H32" s="38"/>
      <c r="I32" s="38"/>
      <c r="J32" s="38"/>
      <c r="K32" s="38"/>
      <c r="L32" s="55"/>
    </row>
    <row r="33" spans="1:12" ht="7.5" customHeight="1">
      <c r="A33" s="34"/>
      <c r="B33" s="41"/>
      <c r="C33" s="56"/>
      <c r="D33" s="56"/>
      <c r="E33" s="56"/>
      <c r="F33" s="56"/>
      <c r="G33" s="56"/>
      <c r="H33" s="54"/>
      <c r="I33" s="54"/>
      <c r="J33" s="54"/>
      <c r="K33" s="54"/>
      <c r="L33" s="57"/>
    </row>
    <row r="34" spans="1:12" ht="15" customHeight="1">
      <c r="A34" s="7" t="s">
        <v>130</v>
      </c>
    </row>
    <row r="35" spans="1:12" s="39" customFormat="1" ht="39.5">
      <c r="A35" s="50"/>
      <c r="B35" s="51" t="s">
        <v>122</v>
      </c>
      <c r="C35" s="51" t="s">
        <v>123</v>
      </c>
      <c r="D35" s="51" t="s">
        <v>124</v>
      </c>
      <c r="E35" s="51" t="s">
        <v>125</v>
      </c>
      <c r="F35" s="51" t="s">
        <v>359</v>
      </c>
      <c r="G35" s="51" t="s">
        <v>360</v>
      </c>
      <c r="H35" s="51" t="s">
        <v>126</v>
      </c>
      <c r="I35" s="51" t="s">
        <v>127</v>
      </c>
      <c r="J35" s="51" t="s">
        <v>128</v>
      </c>
      <c r="K35" s="51" t="s">
        <v>129</v>
      </c>
      <c r="L35" s="51" t="s">
        <v>110</v>
      </c>
    </row>
    <row r="36" spans="1:12" ht="13">
      <c r="A36" s="7">
        <v>1998</v>
      </c>
      <c r="B36" s="1">
        <v>470411</v>
      </c>
      <c r="C36" s="52">
        <v>443870</v>
      </c>
      <c r="D36" s="52">
        <v>210401</v>
      </c>
      <c r="E36" s="52">
        <v>247502</v>
      </c>
      <c r="F36" s="52">
        <v>139894</v>
      </c>
      <c r="G36" s="52">
        <v>24826</v>
      </c>
      <c r="H36" s="38">
        <v>1457</v>
      </c>
      <c r="I36" s="38">
        <v>4465</v>
      </c>
      <c r="J36" s="38">
        <v>91330</v>
      </c>
      <c r="K36" s="38">
        <v>145389</v>
      </c>
      <c r="L36" s="55">
        <f>SUM(B36:K36)</f>
        <v>1779545</v>
      </c>
    </row>
    <row r="37" spans="1:12" ht="13">
      <c r="A37" s="7">
        <v>1999</v>
      </c>
      <c r="B37" s="1">
        <v>485047</v>
      </c>
      <c r="C37" s="52">
        <v>454634</v>
      </c>
      <c r="D37" s="52">
        <v>223092</v>
      </c>
      <c r="E37" s="52">
        <v>276677</v>
      </c>
      <c r="F37" s="52">
        <v>140964</v>
      </c>
      <c r="G37" s="52">
        <v>34634</v>
      </c>
      <c r="H37" s="38">
        <v>2147</v>
      </c>
      <c r="I37" s="38">
        <v>5146</v>
      </c>
      <c r="J37" s="38">
        <v>112074</v>
      </c>
      <c r="K37" s="38">
        <v>151107</v>
      </c>
      <c r="L37" s="55">
        <f t="shared" ref="L37:L59" si="1">SUM(B37:K37)</f>
        <v>1885522</v>
      </c>
    </row>
    <row r="38" spans="1:12" ht="13">
      <c r="A38" s="7">
        <v>2000</v>
      </c>
      <c r="B38" s="1">
        <v>524884</v>
      </c>
      <c r="C38" s="52">
        <v>475504</v>
      </c>
      <c r="D38" s="52">
        <v>216470</v>
      </c>
      <c r="E38" s="52">
        <v>302378</v>
      </c>
      <c r="F38" s="52">
        <v>135415</v>
      </c>
      <c r="G38" s="52">
        <v>47916</v>
      </c>
      <c r="H38" s="38">
        <v>3097</v>
      </c>
      <c r="I38" s="38">
        <v>11908</v>
      </c>
      <c r="J38" s="38">
        <v>137016</v>
      </c>
      <c r="K38" s="38">
        <v>147477</v>
      </c>
      <c r="L38" s="55">
        <f t="shared" si="1"/>
        <v>2002065</v>
      </c>
    </row>
    <row r="39" spans="1:12" ht="13">
      <c r="A39" s="7">
        <v>2001</v>
      </c>
      <c r="B39" s="1">
        <v>587403</v>
      </c>
      <c r="C39" s="52">
        <v>502319</v>
      </c>
      <c r="D39" s="52">
        <v>236279</v>
      </c>
      <c r="E39" s="52">
        <v>330426</v>
      </c>
      <c r="F39" s="52">
        <v>133627</v>
      </c>
      <c r="G39" s="52">
        <v>75817</v>
      </c>
      <c r="H39" s="38">
        <v>6903</v>
      </c>
      <c r="I39" s="38">
        <v>13135</v>
      </c>
      <c r="J39" s="38">
        <v>151112</v>
      </c>
      <c r="K39" s="38">
        <v>138829</v>
      </c>
      <c r="L39" s="55">
        <f t="shared" si="1"/>
        <v>2175850</v>
      </c>
    </row>
    <row r="40" spans="1:12" ht="13">
      <c r="A40" s="7">
        <v>2002</v>
      </c>
      <c r="B40" s="1">
        <v>613130</v>
      </c>
      <c r="C40" s="52">
        <v>520792</v>
      </c>
      <c r="D40" s="52">
        <v>252754</v>
      </c>
      <c r="E40" s="52">
        <v>344866</v>
      </c>
      <c r="F40" s="52">
        <v>130668</v>
      </c>
      <c r="G40" s="52">
        <v>86173</v>
      </c>
      <c r="H40" s="38">
        <v>13742</v>
      </c>
      <c r="I40" s="38">
        <v>14638</v>
      </c>
      <c r="J40" s="38">
        <v>147439</v>
      </c>
      <c r="K40" s="38">
        <v>141646</v>
      </c>
      <c r="L40" s="55">
        <f t="shared" si="1"/>
        <v>2265848</v>
      </c>
    </row>
    <row r="41" spans="1:12" ht="13">
      <c r="A41" s="7">
        <v>2003</v>
      </c>
      <c r="B41" s="1">
        <v>622877</v>
      </c>
      <c r="C41" s="52">
        <v>556512</v>
      </c>
      <c r="D41" s="52">
        <v>281428</v>
      </c>
      <c r="E41" s="52">
        <v>342129</v>
      </c>
      <c r="F41" s="52">
        <v>123247</v>
      </c>
      <c r="G41" s="52">
        <v>83428</v>
      </c>
      <c r="H41" s="38">
        <v>23315</v>
      </c>
      <c r="I41" s="38">
        <v>15894</v>
      </c>
      <c r="J41" s="38">
        <v>152397</v>
      </c>
      <c r="K41" s="38">
        <v>149545</v>
      </c>
      <c r="L41" s="55">
        <f t="shared" si="1"/>
        <v>2350772</v>
      </c>
    </row>
    <row r="42" spans="1:12" ht="13">
      <c r="A42" s="7">
        <v>2004</v>
      </c>
      <c r="B42" s="1">
        <v>644071</v>
      </c>
      <c r="C42" s="52">
        <v>583646</v>
      </c>
      <c r="D42" s="52">
        <v>305159</v>
      </c>
      <c r="E42" s="52">
        <v>370017</v>
      </c>
      <c r="F42" s="52">
        <v>128758</v>
      </c>
      <c r="G42" s="52">
        <v>101262</v>
      </c>
      <c r="H42" s="38">
        <v>31792</v>
      </c>
      <c r="I42" s="38">
        <v>17253</v>
      </c>
      <c r="J42" s="38">
        <v>55275</v>
      </c>
      <c r="K42" s="38">
        <v>273108</v>
      </c>
      <c r="L42" s="55">
        <f t="shared" si="1"/>
        <v>2510341</v>
      </c>
    </row>
    <row r="43" spans="1:12" ht="13">
      <c r="A43" s="7">
        <v>2005</v>
      </c>
      <c r="B43" s="1">
        <v>699045</v>
      </c>
      <c r="C43" s="52">
        <v>637664</v>
      </c>
      <c r="D43" s="52">
        <v>348254</v>
      </c>
      <c r="E43" s="52">
        <v>415353</v>
      </c>
      <c r="F43" s="52">
        <v>154310</v>
      </c>
      <c r="G43" s="52">
        <v>134301</v>
      </c>
      <c r="H43" s="38">
        <v>39412</v>
      </c>
      <c r="I43" s="38">
        <v>18374</v>
      </c>
      <c r="J43" s="38">
        <v>66254</v>
      </c>
      <c r="K43" s="38">
        <v>300632</v>
      </c>
      <c r="L43" s="55">
        <f t="shared" si="1"/>
        <v>2813599</v>
      </c>
    </row>
    <row r="44" spans="1:12" ht="13">
      <c r="A44" s="7">
        <v>2006</v>
      </c>
      <c r="B44" s="1">
        <v>758151</v>
      </c>
      <c r="C44" s="52">
        <v>715273</v>
      </c>
      <c r="D44" s="52">
        <v>369157</v>
      </c>
      <c r="E44" s="52">
        <v>449387</v>
      </c>
      <c r="F44" s="52">
        <v>170013</v>
      </c>
      <c r="G44" s="52">
        <v>158448</v>
      </c>
      <c r="H44" s="38">
        <v>45878</v>
      </c>
      <c r="I44" s="38">
        <v>20829</v>
      </c>
      <c r="J44" s="38">
        <v>181690</v>
      </c>
      <c r="K44" s="38">
        <v>232177</v>
      </c>
      <c r="L44" s="55">
        <f t="shared" si="1"/>
        <v>3101003</v>
      </c>
    </row>
    <row r="45" spans="1:12" ht="13">
      <c r="A45" s="7">
        <v>2007</v>
      </c>
      <c r="B45" s="1">
        <v>841711</v>
      </c>
      <c r="C45" s="52">
        <v>810703</v>
      </c>
      <c r="D45" s="52">
        <v>438325</v>
      </c>
      <c r="E45" s="52">
        <v>522072</v>
      </c>
      <c r="F45" s="52">
        <v>176284</v>
      </c>
      <c r="G45" s="52">
        <v>194936</v>
      </c>
      <c r="H45" s="38">
        <v>58652</v>
      </c>
      <c r="I45" s="38">
        <v>23172</v>
      </c>
      <c r="J45" s="38">
        <v>273139</v>
      </c>
      <c r="K45" s="38">
        <v>204671</v>
      </c>
      <c r="L45" s="55">
        <f t="shared" si="1"/>
        <v>3543665</v>
      </c>
    </row>
    <row r="46" spans="1:12" ht="13">
      <c r="A46" s="7">
        <v>2008</v>
      </c>
      <c r="B46" s="1">
        <v>906255</v>
      </c>
      <c r="C46" s="52">
        <v>911599</v>
      </c>
      <c r="D46" s="52">
        <v>471727</v>
      </c>
      <c r="E46" s="52">
        <v>586243</v>
      </c>
      <c r="F46" s="52">
        <v>184634</v>
      </c>
      <c r="G46" s="52">
        <v>241266</v>
      </c>
      <c r="H46" s="38">
        <v>70113</v>
      </c>
      <c r="I46" s="38">
        <v>19522</v>
      </c>
      <c r="J46" s="38">
        <v>320350</v>
      </c>
      <c r="K46" s="38">
        <v>180314</v>
      </c>
      <c r="L46" s="55">
        <f t="shared" si="1"/>
        <v>3892023</v>
      </c>
    </row>
    <row r="47" spans="1:12" ht="13">
      <c r="A47" s="7">
        <v>2009</v>
      </c>
      <c r="B47" s="1">
        <v>925423</v>
      </c>
      <c r="C47" s="52">
        <v>931511</v>
      </c>
      <c r="D47" s="52">
        <v>470766</v>
      </c>
      <c r="E47" s="52">
        <v>601058</v>
      </c>
      <c r="F47" s="52">
        <v>229741</v>
      </c>
      <c r="G47" s="52">
        <v>220325</v>
      </c>
      <c r="H47" s="38">
        <v>90629</v>
      </c>
      <c r="I47" s="38">
        <v>22841</v>
      </c>
      <c r="J47" s="38">
        <v>277152</v>
      </c>
      <c r="K47" s="38">
        <v>226902</v>
      </c>
      <c r="L47" s="55">
        <f t="shared" si="1"/>
        <v>3996348</v>
      </c>
    </row>
    <row r="48" spans="1:12" ht="13">
      <c r="A48" s="7">
        <v>2010</v>
      </c>
      <c r="B48" s="1">
        <v>965433</v>
      </c>
      <c r="C48" s="52">
        <v>949394</v>
      </c>
      <c r="D48" s="52">
        <v>523828</v>
      </c>
      <c r="E48" s="52">
        <v>637428</v>
      </c>
      <c r="F48" s="52">
        <v>252642</v>
      </c>
      <c r="G48" s="52">
        <v>219094</v>
      </c>
      <c r="H48" s="38">
        <v>107310</v>
      </c>
      <c r="I48" s="38">
        <v>25659</v>
      </c>
      <c r="J48" s="38">
        <v>336376</v>
      </c>
      <c r="K48" s="38">
        <v>193432</v>
      </c>
      <c r="L48" s="55">
        <f t="shared" si="1"/>
        <v>4210596</v>
      </c>
    </row>
    <row r="49" spans="1:12" ht="13">
      <c r="A49" s="7">
        <v>2011</v>
      </c>
      <c r="B49" s="1">
        <v>1010138</v>
      </c>
      <c r="C49" s="52">
        <v>978809</v>
      </c>
      <c r="D49" s="52">
        <v>604758</v>
      </c>
      <c r="E49" s="52">
        <v>661404</v>
      </c>
      <c r="F49" s="52">
        <v>252579</v>
      </c>
      <c r="G49" s="52">
        <v>236712</v>
      </c>
      <c r="H49" s="38">
        <v>120156</v>
      </c>
      <c r="I49" s="38">
        <v>25412</v>
      </c>
      <c r="J49" s="38">
        <v>345758</v>
      </c>
      <c r="K49" s="38">
        <v>224701</v>
      </c>
      <c r="L49" s="55">
        <f t="shared" si="1"/>
        <v>4460427</v>
      </c>
    </row>
    <row r="50" spans="1:12" ht="13">
      <c r="A50" s="7">
        <v>2012</v>
      </c>
      <c r="B50" s="1">
        <v>1043396</v>
      </c>
      <c r="C50" s="52">
        <v>1002083</v>
      </c>
      <c r="D50" s="52">
        <v>657148</v>
      </c>
      <c r="E50" s="52">
        <v>650065</v>
      </c>
      <c r="F50" s="52">
        <v>256710</v>
      </c>
      <c r="G50" s="52">
        <v>223850</v>
      </c>
      <c r="H50" s="38">
        <v>136070</v>
      </c>
      <c r="I50" s="38">
        <v>27345</v>
      </c>
      <c r="J50" s="38">
        <v>428556</v>
      </c>
      <c r="K50" s="38">
        <v>181056</v>
      </c>
      <c r="L50" s="55">
        <f t="shared" si="1"/>
        <v>4606279</v>
      </c>
    </row>
    <row r="51" spans="1:12" ht="13">
      <c r="A51" s="7">
        <v>2013</v>
      </c>
      <c r="B51" s="1">
        <v>1073801</v>
      </c>
      <c r="C51" s="52">
        <v>1024763</v>
      </c>
      <c r="D51" s="52">
        <v>703060</v>
      </c>
      <c r="E51" s="52">
        <v>661275</v>
      </c>
      <c r="F51" s="52">
        <v>258973</v>
      </c>
      <c r="G51" s="52">
        <v>213267</v>
      </c>
      <c r="H51" s="38">
        <v>147732</v>
      </c>
      <c r="I51" s="38">
        <v>31888</v>
      </c>
      <c r="J51" s="38">
        <v>442363</v>
      </c>
      <c r="K51" s="38">
        <v>200808</v>
      </c>
      <c r="L51" s="55">
        <f t="shared" si="1"/>
        <v>4757930</v>
      </c>
    </row>
    <row r="52" spans="1:12" ht="12.75" customHeight="1">
      <c r="A52" s="7">
        <v>2014</v>
      </c>
      <c r="B52" s="1">
        <v>1103358</v>
      </c>
      <c r="C52" s="52">
        <v>1111981</v>
      </c>
      <c r="D52" s="52">
        <v>730062</v>
      </c>
      <c r="E52" s="52">
        <v>687474</v>
      </c>
      <c r="F52" s="52">
        <v>261594</v>
      </c>
      <c r="G52" s="52">
        <v>230069</v>
      </c>
      <c r="H52" s="38">
        <v>162885</v>
      </c>
      <c r="I52" s="38">
        <v>40094</v>
      </c>
      <c r="J52" s="38">
        <v>466323</v>
      </c>
      <c r="K52" s="38">
        <v>205539</v>
      </c>
      <c r="L52" s="55">
        <f t="shared" si="1"/>
        <v>4999379</v>
      </c>
    </row>
    <row r="53" spans="1:12" ht="12.75" customHeight="1">
      <c r="A53" s="7">
        <v>2015</v>
      </c>
      <c r="B53" s="1">
        <v>1163127</v>
      </c>
      <c r="C53" s="52">
        <v>1169856</v>
      </c>
      <c r="D53" s="52">
        <v>756642</v>
      </c>
      <c r="E53" s="52">
        <v>709140</v>
      </c>
      <c r="F53" s="52">
        <v>297131</v>
      </c>
      <c r="G53" s="52">
        <v>247129</v>
      </c>
      <c r="H53" s="38">
        <v>184733</v>
      </c>
      <c r="I53" s="38">
        <v>46278</v>
      </c>
      <c r="J53" s="38">
        <v>481130</v>
      </c>
      <c r="K53" s="38">
        <v>228039</v>
      </c>
      <c r="L53" s="55">
        <f t="shared" si="1"/>
        <v>5283205</v>
      </c>
    </row>
    <row r="54" spans="1:12" ht="12.75" customHeight="1">
      <c r="A54" s="7">
        <v>2016</v>
      </c>
      <c r="B54" s="1">
        <v>1204796</v>
      </c>
      <c r="C54" s="52">
        <v>1238595</v>
      </c>
      <c r="D54" s="52">
        <v>802977</v>
      </c>
      <c r="E54" s="52">
        <v>723811</v>
      </c>
      <c r="F54" s="52">
        <v>296213</v>
      </c>
      <c r="G54" s="52">
        <v>282966</v>
      </c>
      <c r="H54" s="38">
        <v>207546</v>
      </c>
      <c r="I54" s="38">
        <v>56247</v>
      </c>
      <c r="J54" s="38">
        <v>530987</v>
      </c>
      <c r="K54" s="38">
        <v>248710</v>
      </c>
      <c r="L54" s="55">
        <f t="shared" si="1"/>
        <v>5592848</v>
      </c>
    </row>
    <row r="55" spans="1:12" ht="12.75" customHeight="1">
      <c r="A55" s="7">
        <v>2017</v>
      </c>
      <c r="B55" s="1">
        <v>1266281</v>
      </c>
      <c r="C55" s="52">
        <v>1266440</v>
      </c>
      <c r="D55" s="52">
        <v>849271</v>
      </c>
      <c r="E55" s="52">
        <v>746894</v>
      </c>
      <c r="F55" s="52">
        <v>335279</v>
      </c>
      <c r="G55" s="52">
        <v>319390</v>
      </c>
      <c r="H55" s="38">
        <v>238086</v>
      </c>
      <c r="I55" s="38">
        <v>58155</v>
      </c>
      <c r="J55" s="38">
        <v>588983</v>
      </c>
      <c r="K55" s="38">
        <v>289445</v>
      </c>
      <c r="L55" s="55">
        <f t="shared" si="1"/>
        <v>5958224</v>
      </c>
    </row>
    <row r="56" spans="1:12" ht="12.75" customHeight="1">
      <c r="A56" s="7">
        <v>2018</v>
      </c>
      <c r="B56" s="1">
        <v>1330443</v>
      </c>
      <c r="C56" s="52">
        <v>1318884</v>
      </c>
      <c r="D56" s="52">
        <v>888919</v>
      </c>
      <c r="E56" s="52">
        <v>753690</v>
      </c>
      <c r="F56" s="52">
        <v>364304</v>
      </c>
      <c r="G56" s="52">
        <v>350537</v>
      </c>
      <c r="H56" s="38">
        <v>262817</v>
      </c>
      <c r="I56" s="38">
        <v>60289</v>
      </c>
      <c r="J56" s="38">
        <v>647962</v>
      </c>
      <c r="K56" s="38">
        <v>331014</v>
      </c>
      <c r="L56" s="55">
        <f t="shared" si="1"/>
        <v>6308859</v>
      </c>
    </row>
    <row r="57" spans="1:12" ht="12.75" customHeight="1">
      <c r="A57" s="7">
        <v>2019</v>
      </c>
      <c r="B57" s="1">
        <v>1366133</v>
      </c>
      <c r="C57" s="52">
        <v>1338381</v>
      </c>
      <c r="D57" s="52">
        <v>946387</v>
      </c>
      <c r="E57" s="52">
        <v>796351</v>
      </c>
      <c r="F57" s="52">
        <v>383898</v>
      </c>
      <c r="G57" s="52">
        <v>350266</v>
      </c>
      <c r="H57" s="38">
        <v>282847</v>
      </c>
      <c r="I57" s="38">
        <v>71047</v>
      </c>
      <c r="J57" s="38">
        <v>706697</v>
      </c>
      <c r="K57" s="38">
        <v>322185</v>
      </c>
      <c r="L57" s="55">
        <f t="shared" si="1"/>
        <v>6564192</v>
      </c>
    </row>
    <row r="58" spans="1:12" ht="12.75" customHeight="1">
      <c r="A58" s="7">
        <v>2020</v>
      </c>
      <c r="B58" s="1">
        <v>1409554</v>
      </c>
      <c r="C58" s="52">
        <v>1352870</v>
      </c>
      <c r="D58" s="52">
        <v>992578</v>
      </c>
      <c r="E58" s="52">
        <v>832325</v>
      </c>
      <c r="F58" s="52">
        <v>422948</v>
      </c>
      <c r="G58" s="52">
        <v>364154</v>
      </c>
      <c r="H58" s="38">
        <v>304971</v>
      </c>
      <c r="I58" s="38">
        <v>76121</v>
      </c>
      <c r="J58" s="38">
        <v>754542</v>
      </c>
      <c r="K58" s="38">
        <v>369440</v>
      </c>
      <c r="L58" s="55">
        <f t="shared" si="1"/>
        <v>6879503</v>
      </c>
    </row>
    <row r="59" spans="1:12" ht="12.75" customHeight="1">
      <c r="A59" s="7">
        <v>2021</v>
      </c>
      <c r="B59" s="1">
        <v>1489202</v>
      </c>
      <c r="C59" s="52">
        <v>1400423</v>
      </c>
      <c r="D59" s="52">
        <v>1074498</v>
      </c>
      <c r="E59" s="52">
        <v>917527</v>
      </c>
      <c r="F59" s="52">
        <v>467141</v>
      </c>
      <c r="G59" s="52">
        <v>364237</v>
      </c>
      <c r="H59" s="38">
        <v>325836</v>
      </c>
      <c r="I59" s="38">
        <v>84456</v>
      </c>
      <c r="J59" s="38">
        <v>839265</v>
      </c>
      <c r="K59" s="38">
        <v>399643</v>
      </c>
      <c r="L59" s="55">
        <f t="shared" si="1"/>
        <v>7362228</v>
      </c>
    </row>
    <row r="60" spans="1:12" ht="12.75" customHeight="1">
      <c r="A60" s="7">
        <v>2022</v>
      </c>
      <c r="B60" s="1">
        <v>1596173</v>
      </c>
      <c r="C60" s="52">
        <v>1463510</v>
      </c>
      <c r="D60" s="52">
        <v>1115477</v>
      </c>
      <c r="E60" s="52">
        <v>996265</v>
      </c>
      <c r="F60" s="52">
        <v>509475</v>
      </c>
      <c r="G60" s="52">
        <v>409293</v>
      </c>
      <c r="H60" s="38">
        <v>342046</v>
      </c>
      <c r="I60" s="38">
        <v>95086</v>
      </c>
      <c r="J60" s="38">
        <v>924552</v>
      </c>
      <c r="K60" s="38">
        <v>444411</v>
      </c>
      <c r="L60" s="55">
        <f>SUM(B60:K60)</f>
        <v>7896288</v>
      </c>
    </row>
    <row r="61" spans="1:12" ht="12.75" customHeight="1">
      <c r="A61" s="7">
        <v>2023</v>
      </c>
      <c r="B61" s="1">
        <v>1582147</v>
      </c>
      <c r="C61" s="52">
        <v>1434052</v>
      </c>
      <c r="D61" s="52">
        <v>1103809</v>
      </c>
      <c r="E61" s="52">
        <v>995079</v>
      </c>
      <c r="F61" s="52">
        <v>517509</v>
      </c>
      <c r="G61" s="52">
        <v>398612</v>
      </c>
      <c r="H61" s="38">
        <v>356686</v>
      </c>
      <c r="I61" s="38">
        <v>102035</v>
      </c>
      <c r="J61" s="38">
        <v>958114</v>
      </c>
      <c r="K61" s="38">
        <v>466950</v>
      </c>
      <c r="L61" s="55">
        <f>SUM(B61:K61)</f>
        <v>7914993</v>
      </c>
    </row>
    <row r="62" spans="1:12" ht="12.75" customHeight="1">
      <c r="A62" s="7">
        <v>2024</v>
      </c>
      <c r="B62" s="1">
        <v>1568823</v>
      </c>
      <c r="C62" s="52">
        <v>1426120</v>
      </c>
      <c r="D62" s="52">
        <v>1075242</v>
      </c>
      <c r="E62" s="52">
        <v>1001886</v>
      </c>
      <c r="F62" s="52">
        <v>533636</v>
      </c>
      <c r="G62" s="52">
        <v>397341</v>
      </c>
      <c r="H62" s="38">
        <v>377202</v>
      </c>
      <c r="I62" s="38">
        <v>111263</v>
      </c>
      <c r="J62" s="38">
        <v>1003033</v>
      </c>
      <c r="K62" s="38">
        <v>471339</v>
      </c>
      <c r="L62" s="55">
        <f>SUM(B62:K62)</f>
        <v>7965885</v>
      </c>
    </row>
    <row r="63" spans="1:12" ht="12.75" customHeight="1">
      <c r="A63" s="7"/>
      <c r="B63" s="1"/>
      <c r="C63" s="52"/>
      <c r="D63" s="52"/>
      <c r="E63" s="52"/>
      <c r="F63" s="52"/>
      <c r="G63" s="52"/>
      <c r="H63" s="38"/>
      <c r="I63" s="38"/>
      <c r="J63" s="38"/>
      <c r="K63" s="38"/>
      <c r="L63" s="55"/>
    </row>
    <row r="64" spans="1:12" ht="14.5">
      <c r="A64" s="44">
        <v>1</v>
      </c>
      <c r="B64" s="16" t="s">
        <v>131</v>
      </c>
      <c r="C64" s="1"/>
      <c r="D64" s="1"/>
      <c r="E64" s="1"/>
      <c r="F64" s="3"/>
      <c r="G64" s="3"/>
      <c r="H64" s="1"/>
    </row>
    <row r="65" spans="1:12">
      <c r="B65" s="16" t="s">
        <v>132</v>
      </c>
      <c r="C65" s="1"/>
      <c r="D65" s="1"/>
      <c r="E65" s="1"/>
      <c r="F65" s="3"/>
      <c r="G65" s="3"/>
      <c r="H65" s="1"/>
    </row>
    <row r="66" spans="1:12" ht="14.5">
      <c r="A66" s="44">
        <v>2</v>
      </c>
      <c r="B66" s="16" t="s">
        <v>133</v>
      </c>
      <c r="C66" s="1"/>
      <c r="D66" s="1"/>
      <c r="E66" s="1"/>
      <c r="F66" s="3"/>
      <c r="G66" s="3"/>
      <c r="H66" s="1"/>
    </row>
    <row r="67" spans="1:12" ht="14.5">
      <c r="A67" s="44">
        <v>3</v>
      </c>
      <c r="B67" s="16" t="s">
        <v>134</v>
      </c>
      <c r="C67" s="1"/>
      <c r="D67" s="1"/>
      <c r="E67" s="1"/>
      <c r="F67" s="3"/>
      <c r="G67" s="3"/>
      <c r="H67" s="1"/>
    </row>
    <row r="68" spans="1:12" ht="14.5">
      <c r="A68" s="44">
        <v>4</v>
      </c>
      <c r="B68" s="16" t="s">
        <v>269</v>
      </c>
      <c r="C68" s="1"/>
      <c r="D68" s="1"/>
      <c r="E68" s="1"/>
      <c r="F68" s="3"/>
      <c r="G68" s="3"/>
      <c r="H68" s="1"/>
    </row>
    <row r="69" spans="1:12" s="167" customFormat="1" ht="14.5">
      <c r="A69" s="44">
        <v>5</v>
      </c>
      <c r="B69" s="16" t="s">
        <v>136</v>
      </c>
      <c r="C69" s="166"/>
      <c r="D69" s="166"/>
      <c r="E69" s="166"/>
      <c r="F69" s="3"/>
      <c r="G69" s="3"/>
      <c r="H69" s="166"/>
    </row>
    <row r="70" spans="1:12" s="167" customFormat="1" ht="14.5">
      <c r="A70" s="44"/>
      <c r="B70" s="16" t="s">
        <v>137</v>
      </c>
      <c r="C70" s="166"/>
      <c r="D70" s="166"/>
      <c r="E70" s="166"/>
      <c r="F70" s="3"/>
      <c r="G70" s="3"/>
      <c r="H70" s="166"/>
    </row>
    <row r="71" spans="1:12" s="167" customFormat="1" ht="14.5">
      <c r="A71" s="44">
        <v>6</v>
      </c>
      <c r="B71" s="16" t="s">
        <v>135</v>
      </c>
      <c r="C71" s="166"/>
      <c r="D71" s="166"/>
      <c r="E71" s="166"/>
      <c r="F71" s="3"/>
      <c r="G71" s="3"/>
      <c r="H71" s="166"/>
    </row>
    <row r="72" spans="1:12" ht="14.5">
      <c r="A72" s="44">
        <v>7</v>
      </c>
      <c r="B72" s="16" t="s">
        <v>138</v>
      </c>
      <c r="C72" s="1"/>
      <c r="D72" s="1"/>
      <c r="E72" s="1"/>
      <c r="F72" s="3"/>
      <c r="G72" s="3"/>
      <c r="H72" s="1"/>
    </row>
    <row r="73" spans="1:12" ht="14.5">
      <c r="A73" s="44">
        <v>8</v>
      </c>
      <c r="B73" s="16" t="s">
        <v>139</v>
      </c>
      <c r="C73" s="1"/>
      <c r="D73" s="1"/>
      <c r="E73" s="1"/>
      <c r="F73" s="3"/>
      <c r="G73" s="3"/>
      <c r="H73" s="1"/>
    </row>
    <row r="74" spans="1:12" ht="14.5">
      <c r="A74" s="44">
        <v>9</v>
      </c>
      <c r="B74" s="16" t="s">
        <v>313</v>
      </c>
      <c r="C74" s="1"/>
      <c r="D74" s="1"/>
      <c r="E74" s="1"/>
      <c r="F74" s="3"/>
      <c r="G74" s="3"/>
      <c r="H74" s="1"/>
    </row>
    <row r="75" spans="1:12" ht="15" customHeight="1">
      <c r="A75" t="s">
        <v>140</v>
      </c>
      <c r="C75" s="1"/>
      <c r="D75" s="1"/>
      <c r="E75" s="1"/>
      <c r="F75" s="3"/>
      <c r="G75" s="3"/>
      <c r="H75" s="1"/>
      <c r="I75" s="1"/>
    </row>
    <row r="76" spans="1:12">
      <c r="D76" s="1"/>
      <c r="E76" s="1"/>
      <c r="F76" s="3"/>
      <c r="G76" s="3"/>
      <c r="H76" s="1"/>
      <c r="I76" s="1"/>
    </row>
    <row r="77" spans="1:12" ht="13">
      <c r="A77" s="11"/>
      <c r="B77" s="11"/>
      <c r="C77" s="3"/>
      <c r="D77" s="3"/>
      <c r="E77" s="3"/>
      <c r="G77" s="3"/>
      <c r="I77" s="3"/>
      <c r="L77" s="7"/>
    </row>
    <row r="78" spans="1:12" ht="13">
      <c r="A78" s="16"/>
      <c r="B78" s="11"/>
      <c r="C78" s="3"/>
      <c r="D78" s="3"/>
      <c r="E78" s="3"/>
      <c r="G78" s="3"/>
      <c r="I78" s="3"/>
      <c r="L78" s="7"/>
    </row>
    <row r="79" spans="1:12" ht="13">
      <c r="A79" s="11"/>
      <c r="B79" s="11"/>
      <c r="C79" s="3"/>
      <c r="D79" s="3"/>
      <c r="E79" s="3"/>
      <c r="G79" s="3"/>
      <c r="I79" s="3"/>
      <c r="L79" s="7"/>
    </row>
    <row r="80" spans="1:12" ht="13">
      <c r="A80" s="11"/>
      <c r="B80" s="11"/>
      <c r="C80" s="3"/>
      <c r="D80" s="3"/>
      <c r="E80" s="3"/>
      <c r="G80" s="3"/>
      <c r="I80" s="3"/>
      <c r="L80" s="7"/>
    </row>
    <row r="81" spans="1:12" ht="13">
      <c r="A81" s="26"/>
      <c r="B81" s="11"/>
      <c r="C81" s="3"/>
      <c r="D81" s="3"/>
      <c r="E81" s="3"/>
      <c r="F81" s="3"/>
      <c r="G81" s="3"/>
      <c r="H81" s="3"/>
      <c r="I81" s="3"/>
      <c r="J81" s="7"/>
      <c r="K81" s="7"/>
      <c r="L81" s="7"/>
    </row>
    <row r="82" spans="1:12" ht="13">
      <c r="A82" s="36"/>
      <c r="B82" s="11"/>
      <c r="C82" s="3"/>
      <c r="D82" s="3"/>
      <c r="E82" s="3"/>
      <c r="F82" s="3"/>
      <c r="G82" s="3"/>
      <c r="H82" s="3"/>
      <c r="I82" s="3"/>
      <c r="J82" s="7"/>
      <c r="K82" s="7"/>
      <c r="L82" s="7"/>
    </row>
    <row r="83" spans="1:12" ht="13">
      <c r="A83" s="36"/>
      <c r="B83" s="11"/>
      <c r="C83" s="3"/>
      <c r="D83" s="3"/>
      <c r="E83" s="3"/>
      <c r="F83" s="3"/>
      <c r="G83" s="3"/>
      <c r="H83" s="3"/>
      <c r="I83" s="3"/>
      <c r="J83" s="7"/>
      <c r="K83" s="7"/>
      <c r="L83" s="7"/>
    </row>
    <row r="84" spans="1:12" ht="13">
      <c r="A84" s="11"/>
      <c r="B84" s="11"/>
      <c r="C84" s="3"/>
      <c r="D84" s="3"/>
      <c r="E84" s="3"/>
      <c r="G84" s="3"/>
      <c r="I84" s="3"/>
      <c r="L84" s="7"/>
    </row>
    <row r="85" spans="1:12" ht="13">
      <c r="A85" s="26"/>
      <c r="B85" s="11"/>
      <c r="C85" s="3"/>
      <c r="D85" s="3"/>
      <c r="E85" s="3"/>
      <c r="F85" s="3"/>
      <c r="G85" s="3"/>
      <c r="H85" s="3"/>
      <c r="I85" s="3"/>
      <c r="J85" s="7"/>
      <c r="K85" s="7"/>
      <c r="L85" s="7"/>
    </row>
    <row r="86" spans="1:12" ht="13">
      <c r="A86" s="36"/>
      <c r="B86" s="11"/>
      <c r="C86" s="3"/>
      <c r="D86" s="3"/>
      <c r="E86" s="3"/>
      <c r="F86" s="3"/>
      <c r="G86" s="3"/>
      <c r="H86" s="3"/>
      <c r="I86" s="3"/>
      <c r="J86" s="7"/>
      <c r="K86" s="7"/>
      <c r="L86" s="7"/>
    </row>
    <row r="88" spans="1:12" ht="15" customHeight="1">
      <c r="C88" s="1"/>
      <c r="D88" s="1"/>
      <c r="E88" s="1"/>
      <c r="F88" s="3"/>
      <c r="G88" s="3"/>
      <c r="H88" s="1"/>
      <c r="I88" s="1"/>
    </row>
    <row r="89" spans="1:12" ht="15" customHeight="1">
      <c r="C89" s="1"/>
      <c r="D89" s="1"/>
      <c r="E89" s="1"/>
      <c r="F89" s="3"/>
      <c r="G89" s="3"/>
      <c r="H89" s="1"/>
      <c r="I89" s="1"/>
    </row>
    <row r="90" spans="1:12" ht="15" customHeight="1">
      <c r="C90" s="1"/>
      <c r="D90" s="1"/>
      <c r="E90" s="1"/>
      <c r="F90" s="3"/>
      <c r="G90" s="3"/>
      <c r="H90" s="1"/>
      <c r="I90" s="1"/>
    </row>
    <row r="91" spans="1:12" ht="15" customHeight="1">
      <c r="C91" s="1"/>
      <c r="D91" s="1"/>
      <c r="E91" s="1"/>
      <c r="F91" s="3"/>
      <c r="G91" s="3"/>
      <c r="H91" s="1"/>
      <c r="I91" s="1"/>
    </row>
    <row r="92" spans="1:12" ht="15" customHeight="1">
      <c r="C92" s="1"/>
      <c r="D92" s="1"/>
      <c r="E92" s="1"/>
      <c r="F92" s="3"/>
      <c r="G92" s="3"/>
      <c r="H92" s="1"/>
      <c r="I92" s="1"/>
    </row>
    <row r="93" spans="1:12" ht="15" customHeight="1">
      <c r="C93" s="1"/>
      <c r="D93" s="1"/>
      <c r="E93" s="1"/>
      <c r="F93" s="3"/>
      <c r="G93" s="3"/>
      <c r="H93" s="1"/>
      <c r="I93" s="1"/>
    </row>
    <row r="94" spans="1:12" ht="15" customHeight="1">
      <c r="C94" s="1"/>
      <c r="D94" s="1"/>
      <c r="E94" s="1"/>
      <c r="F94" s="3"/>
      <c r="G94" s="3"/>
      <c r="H94" s="1"/>
      <c r="I94" s="1"/>
    </row>
    <row r="95" spans="1:12" ht="15" customHeight="1">
      <c r="C95" s="1"/>
      <c r="D95" s="1"/>
      <c r="E95" s="1"/>
      <c r="F95" s="3"/>
      <c r="G95" s="3"/>
      <c r="H95" s="1"/>
      <c r="I95" s="1"/>
    </row>
    <row r="96" spans="1:12" ht="15" customHeight="1">
      <c r="C96" s="1"/>
      <c r="D96" s="1"/>
      <c r="E96" s="1"/>
      <c r="F96" s="3"/>
      <c r="G96" s="3"/>
      <c r="H96" s="1"/>
      <c r="I96" s="1"/>
    </row>
    <row r="97" spans="3:9" ht="15" customHeight="1">
      <c r="C97" s="1"/>
      <c r="D97" s="1"/>
      <c r="E97" s="1"/>
      <c r="F97" s="3"/>
      <c r="G97" s="3"/>
      <c r="H97" s="1"/>
      <c r="I97" s="1"/>
    </row>
    <row r="98" spans="3:9" ht="15" customHeight="1">
      <c r="C98" s="1"/>
      <c r="D98" s="1"/>
      <c r="E98" s="1"/>
      <c r="F98" s="3"/>
      <c r="G98" s="3"/>
      <c r="H98" s="1"/>
      <c r="I98" s="1"/>
    </row>
    <row r="99" spans="3:9" ht="15" customHeight="1">
      <c r="C99" s="1"/>
      <c r="D99" s="1"/>
      <c r="E99" s="1"/>
      <c r="F99" s="3"/>
      <c r="G99" s="3"/>
      <c r="H99" s="1"/>
      <c r="I99" s="1"/>
    </row>
    <row r="100" spans="3:9" ht="15" customHeight="1">
      <c r="C100" s="1"/>
      <c r="D100" s="1"/>
      <c r="E100" s="1"/>
      <c r="F100" s="3"/>
      <c r="G100" s="3"/>
      <c r="H100" s="1"/>
      <c r="I100" s="1"/>
    </row>
    <row r="101" spans="3:9" ht="15" customHeight="1">
      <c r="C101" s="1"/>
      <c r="D101" s="1"/>
      <c r="E101" s="1"/>
      <c r="F101" s="3"/>
      <c r="G101" s="3"/>
      <c r="H101" s="1"/>
      <c r="I101" s="1"/>
    </row>
    <row r="102" spans="3:9" ht="15" customHeight="1">
      <c r="C102" s="1"/>
      <c r="D102" s="1"/>
      <c r="E102" s="1"/>
      <c r="F102" s="3"/>
      <c r="G102" s="3"/>
      <c r="H102" s="1"/>
      <c r="I102" s="1"/>
    </row>
    <row r="103" spans="3:9" ht="15" customHeight="1">
      <c r="C103" s="1"/>
      <c r="D103" s="1"/>
      <c r="E103" s="1"/>
      <c r="F103" s="3"/>
      <c r="G103" s="3"/>
      <c r="H103" s="1"/>
      <c r="I103" s="1"/>
    </row>
    <row r="104" spans="3:9">
      <c r="C104" s="1"/>
      <c r="D104" s="1"/>
      <c r="E104" s="1"/>
      <c r="F104" s="3"/>
      <c r="G104" s="3"/>
      <c r="H104" s="1"/>
      <c r="I104" s="1"/>
    </row>
    <row r="105" spans="3:9">
      <c r="C105" s="1"/>
      <c r="D105" s="1"/>
      <c r="E105" s="1"/>
      <c r="F105" s="3"/>
      <c r="G105" s="3"/>
      <c r="H105" s="1"/>
      <c r="I105" s="1"/>
    </row>
    <row r="106" spans="3:9">
      <c r="C106" s="1"/>
      <c r="D106" s="1"/>
      <c r="E106" s="1"/>
      <c r="F106" s="3"/>
      <c r="G106" s="3"/>
      <c r="H106" s="1"/>
      <c r="I106" s="1"/>
    </row>
    <row r="107" spans="3:9">
      <c r="C107" s="1"/>
      <c r="D107" s="1"/>
      <c r="E107" s="1"/>
      <c r="F107" s="3"/>
      <c r="G107" s="3"/>
      <c r="H107" s="1"/>
      <c r="I107" s="1"/>
    </row>
    <row r="108" spans="3:9">
      <c r="C108" s="1"/>
      <c r="D108" s="1"/>
      <c r="E108" s="1"/>
      <c r="F108" s="3"/>
      <c r="G108" s="3"/>
      <c r="H108" s="1"/>
      <c r="I108" s="1"/>
    </row>
    <row r="109" spans="3:9">
      <c r="C109" s="1"/>
      <c r="D109" s="1"/>
      <c r="E109" s="1"/>
      <c r="F109" s="3"/>
      <c r="G109" s="3"/>
      <c r="H109" s="1"/>
      <c r="I109" s="1"/>
    </row>
    <row r="110" spans="3:9">
      <c r="C110" s="1"/>
      <c r="D110" s="1"/>
      <c r="E110" s="1"/>
      <c r="F110" s="3"/>
      <c r="G110" s="3"/>
      <c r="H110" s="1"/>
      <c r="I110" s="1"/>
    </row>
    <row r="111" spans="3:9">
      <c r="C111" s="1"/>
      <c r="D111" s="1"/>
      <c r="E111" s="1"/>
      <c r="F111" s="3"/>
      <c r="G111" s="3"/>
      <c r="H111" s="1"/>
      <c r="I111" s="1"/>
    </row>
    <row r="112" spans="3:9">
      <c r="C112" s="1"/>
      <c r="D112" s="1"/>
      <c r="E112" s="1"/>
      <c r="F112" s="3"/>
      <c r="G112" s="3"/>
      <c r="H112" s="1"/>
      <c r="I112" s="1"/>
    </row>
    <row r="113" spans="3:9">
      <c r="C113" s="1"/>
      <c r="D113" s="1"/>
      <c r="E113" s="1"/>
      <c r="F113" s="3"/>
      <c r="G113" s="3"/>
      <c r="H113" s="1"/>
      <c r="I113" s="1"/>
    </row>
    <row r="114" spans="3:9">
      <c r="C114" s="1"/>
      <c r="D114" s="1"/>
      <c r="E114" s="1"/>
      <c r="F114" s="3"/>
      <c r="G114" s="3"/>
      <c r="H114" s="1"/>
      <c r="I114" s="1"/>
    </row>
    <row r="115" spans="3:9">
      <c r="C115" s="1"/>
      <c r="D115" s="1"/>
      <c r="E115" s="1"/>
      <c r="F115" s="3"/>
      <c r="G115" s="3"/>
      <c r="H115" s="1"/>
      <c r="I115" s="1"/>
    </row>
    <row r="116" spans="3:9">
      <c r="C116" s="1"/>
      <c r="D116" s="1"/>
      <c r="E116" s="1"/>
      <c r="F116" s="3"/>
      <c r="G116" s="3"/>
      <c r="H116" s="1"/>
      <c r="I116" s="1"/>
    </row>
    <row r="117" spans="3:9">
      <c r="C117" s="1"/>
      <c r="D117" s="1"/>
      <c r="E117" s="1"/>
      <c r="F117" s="3"/>
      <c r="G117" s="3"/>
      <c r="H117" s="1"/>
      <c r="I117" s="1"/>
    </row>
    <row r="118" spans="3:9">
      <c r="C118" s="1"/>
      <c r="D118" s="1"/>
      <c r="E118" s="1"/>
      <c r="F118" s="3"/>
      <c r="G118" s="3"/>
      <c r="H118" s="1"/>
      <c r="I118" s="1"/>
    </row>
  </sheetData>
  <phoneticPr fontId="0" type="noConversion"/>
  <pageMargins left="0.75" right="0.75" top="1" bottom="1" header="0.5" footer="0.5"/>
  <pageSetup paperSize="9" scale="69" orientation="portrait" r:id="rId1"/>
  <headerFooter alignWithMargins="0">
    <oddHeader>&amp;C&amp;"Calibri"&amp;10&amp;K000000 Restricted&amp;1#_x000D_</oddHeader>
  </headerFooter>
  <rowBreaks count="1" manualBreakCount="1">
    <brk id="75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53"/>
  <sheetViews>
    <sheetView showGridLines="0" zoomScaleNormal="100" workbookViewId="0">
      <selection activeCell="A2" sqref="A2"/>
    </sheetView>
  </sheetViews>
  <sheetFormatPr defaultRowHeight="12.5"/>
  <cols>
    <col min="1" max="1" width="18.54296875" customWidth="1"/>
    <col min="2" max="2" width="9.26953125" bestFit="1" customWidth="1"/>
    <col min="3" max="3" width="9.54296875" bestFit="1" customWidth="1"/>
    <col min="4" max="5" width="13.26953125" bestFit="1" customWidth="1"/>
    <col min="6" max="6" width="8.453125" customWidth="1"/>
    <col min="7" max="7" width="11" bestFit="1" customWidth="1"/>
  </cols>
  <sheetData>
    <row r="1" spans="1:12" ht="18" customHeight="1">
      <c r="A1" s="8" t="s">
        <v>371</v>
      </c>
      <c r="B1" s="8"/>
      <c r="C1" s="8"/>
      <c r="D1" s="8"/>
      <c r="E1" s="8"/>
      <c r="F1" s="8"/>
    </row>
    <row r="2" spans="1:12" ht="18" customHeight="1">
      <c r="A2" s="8"/>
      <c r="B2" s="8"/>
      <c r="C2" s="8"/>
      <c r="D2" s="8"/>
      <c r="E2" s="8"/>
      <c r="F2" s="8"/>
    </row>
    <row r="3" spans="1:12" ht="13">
      <c r="A3" s="7" t="s">
        <v>270</v>
      </c>
      <c r="B3" s="6"/>
      <c r="C3" s="6"/>
      <c r="D3" s="6"/>
      <c r="E3" s="6"/>
      <c r="F3" s="6"/>
      <c r="G3" s="6"/>
    </row>
    <row r="4" spans="1:12" ht="15" customHeight="1">
      <c r="A4" s="22"/>
      <c r="B4" s="62" t="s">
        <v>141</v>
      </c>
      <c r="C4" s="62" t="s">
        <v>141</v>
      </c>
      <c r="D4" s="62" t="s">
        <v>60</v>
      </c>
      <c r="E4" s="62" t="s">
        <v>41</v>
      </c>
      <c r="F4" s="62" t="s">
        <v>62</v>
      </c>
      <c r="G4" s="62" t="s">
        <v>63</v>
      </c>
    </row>
    <row r="5" spans="1:12" ht="15" customHeight="1">
      <c r="B5" s="62" t="s">
        <v>66</v>
      </c>
      <c r="C5" s="62" t="s">
        <v>66</v>
      </c>
      <c r="D5" s="62" t="s">
        <v>142</v>
      </c>
      <c r="E5" s="62" t="s">
        <v>143</v>
      </c>
      <c r="F5" s="62" t="s">
        <v>69</v>
      </c>
      <c r="G5" s="62" t="s">
        <v>70</v>
      </c>
      <c r="H5" s="7"/>
    </row>
    <row r="6" spans="1:12" ht="15" customHeight="1">
      <c r="A6" s="6"/>
      <c r="B6" s="63" t="s">
        <v>144</v>
      </c>
      <c r="C6" s="63" t="s">
        <v>145</v>
      </c>
      <c r="D6" s="63" t="s">
        <v>76</v>
      </c>
      <c r="E6" s="63" t="s">
        <v>76</v>
      </c>
      <c r="F6" s="63" t="s">
        <v>76</v>
      </c>
      <c r="G6" s="63" t="s">
        <v>76</v>
      </c>
    </row>
    <row r="7" spans="1:12" ht="15" customHeight="1">
      <c r="A7" s="2" t="s">
        <v>286</v>
      </c>
      <c r="B7" s="79">
        <v>29749</v>
      </c>
      <c r="C7" s="79">
        <v>6430</v>
      </c>
      <c r="D7" s="79">
        <v>4093846</v>
      </c>
      <c r="E7" s="79">
        <v>2661846</v>
      </c>
      <c r="F7" s="1">
        <v>371344</v>
      </c>
      <c r="G7" s="79">
        <v>7136480</v>
      </c>
      <c r="H7" s="2"/>
    </row>
    <row r="8" spans="1:12" s="2" customFormat="1" ht="15" customHeight="1">
      <c r="A8" s="2" t="s">
        <v>78</v>
      </c>
      <c r="B8" s="3">
        <v>19059</v>
      </c>
      <c r="C8" s="3">
        <v>9547</v>
      </c>
      <c r="D8" s="3">
        <v>2236512</v>
      </c>
      <c r="E8" s="3">
        <v>1680565</v>
      </c>
      <c r="F8" s="3">
        <v>231148</v>
      </c>
      <c r="G8" s="3">
        <v>3759028</v>
      </c>
      <c r="K8" s="3"/>
      <c r="L8" s="3"/>
    </row>
    <row r="9" spans="1:12" s="2" customFormat="1" ht="15" customHeight="1">
      <c r="A9" s="2" t="s">
        <v>146</v>
      </c>
      <c r="B9" s="3">
        <v>12224</v>
      </c>
      <c r="C9" s="3">
        <v>7462</v>
      </c>
      <c r="D9" s="3">
        <v>2291479</v>
      </c>
      <c r="E9" s="3">
        <v>1310739</v>
      </c>
      <c r="F9" s="3">
        <v>210027</v>
      </c>
      <c r="G9" s="3">
        <v>3539173</v>
      </c>
    </row>
    <row r="10" spans="1:12" ht="15" customHeight="1">
      <c r="A10" s="130" t="s">
        <v>79</v>
      </c>
      <c r="B10" s="59">
        <v>19233</v>
      </c>
      <c r="C10" s="59">
        <v>10719</v>
      </c>
      <c r="D10" s="59">
        <v>1882244</v>
      </c>
      <c r="E10" s="59">
        <v>1288609</v>
      </c>
      <c r="F10" s="59">
        <v>218901</v>
      </c>
      <c r="G10" s="59">
        <v>3009697</v>
      </c>
      <c r="K10" s="1"/>
      <c r="L10" s="1"/>
    </row>
    <row r="11" spans="1:12" ht="15" customHeight="1">
      <c r="A11" s="7" t="s">
        <v>110</v>
      </c>
      <c r="B11" s="68">
        <f t="shared" ref="B11:G11" si="0">SUM(B7:B10)</f>
        <v>80265</v>
      </c>
      <c r="C11" s="68">
        <f>SUM(C7:C10)</f>
        <v>34158</v>
      </c>
      <c r="D11" s="68">
        <f t="shared" si="0"/>
        <v>10504081</v>
      </c>
      <c r="E11" s="68">
        <f t="shared" si="0"/>
        <v>6941759</v>
      </c>
      <c r="F11" s="68">
        <f t="shared" si="0"/>
        <v>1031420</v>
      </c>
      <c r="G11" s="68">
        <f t="shared" si="0"/>
        <v>17444378</v>
      </c>
      <c r="K11" s="1"/>
      <c r="L11" s="1"/>
    </row>
    <row r="12" spans="1:12">
      <c r="B12" s="1"/>
      <c r="C12" s="1"/>
      <c r="D12" s="1"/>
      <c r="E12" s="1"/>
      <c r="F12" s="1"/>
      <c r="G12" s="1"/>
      <c r="K12" s="1"/>
      <c r="L12" s="1"/>
    </row>
    <row r="13" spans="1:12" ht="13">
      <c r="A13" s="11" t="s">
        <v>147</v>
      </c>
      <c r="B13" s="3"/>
      <c r="C13" s="3"/>
      <c r="D13" s="3"/>
      <c r="E13" s="3"/>
      <c r="F13" s="3"/>
      <c r="G13" s="3"/>
      <c r="H13" s="7"/>
      <c r="I13" s="7"/>
      <c r="J13" s="7"/>
    </row>
    <row r="14" spans="1:12" ht="13">
      <c r="A14" s="11" t="s">
        <v>148</v>
      </c>
      <c r="B14" s="3"/>
      <c r="C14" s="3"/>
      <c r="D14" s="3"/>
      <c r="E14" s="3"/>
      <c r="F14" s="3"/>
      <c r="G14" s="3"/>
      <c r="H14" s="7"/>
      <c r="I14" s="7"/>
      <c r="J14" s="7"/>
    </row>
    <row r="15" spans="1:12" ht="13">
      <c r="A15" s="11" t="s">
        <v>149</v>
      </c>
      <c r="B15" s="3"/>
      <c r="C15" s="3"/>
      <c r="D15" s="3"/>
      <c r="E15" s="3"/>
      <c r="F15" s="3"/>
      <c r="G15" s="3"/>
      <c r="H15" s="7"/>
      <c r="I15" s="7"/>
      <c r="J15" s="7"/>
    </row>
    <row r="16" spans="1:12" ht="13">
      <c r="A16" s="11" t="s">
        <v>150</v>
      </c>
      <c r="B16" s="3"/>
      <c r="C16" s="3"/>
      <c r="D16" s="3"/>
      <c r="E16" s="3"/>
      <c r="F16" s="3"/>
      <c r="G16" s="3"/>
      <c r="H16" s="7"/>
      <c r="I16" s="7"/>
      <c r="J16" s="7"/>
    </row>
    <row r="17" spans="1:10" s="46" customFormat="1" ht="13">
      <c r="A17" s="92" t="s">
        <v>151</v>
      </c>
      <c r="B17" s="93"/>
      <c r="C17" s="93"/>
      <c r="D17" s="93"/>
      <c r="E17" s="93"/>
      <c r="F17" s="93"/>
      <c r="G17" s="93"/>
      <c r="H17" s="48"/>
      <c r="I17" s="48"/>
      <c r="J17" s="48"/>
    </row>
    <row r="18" spans="1:10" s="46" customFormat="1" ht="13">
      <c r="A18" s="92" t="s">
        <v>287</v>
      </c>
      <c r="B18" s="93"/>
      <c r="C18" s="93"/>
      <c r="D18" s="93"/>
      <c r="E18" s="93"/>
      <c r="F18" s="93"/>
      <c r="G18" s="93"/>
      <c r="H18" s="48"/>
      <c r="I18" s="48"/>
      <c r="J18" s="48"/>
    </row>
    <row r="19" spans="1:10" ht="21.75" customHeight="1">
      <c r="A19" t="s">
        <v>152</v>
      </c>
      <c r="B19" s="1"/>
      <c r="C19" s="1"/>
      <c r="D19" s="1"/>
      <c r="E19" s="1"/>
      <c r="F19" s="1"/>
      <c r="G19" s="1"/>
    </row>
    <row r="20" spans="1:10" ht="15" customHeight="1">
      <c r="B20" s="1"/>
      <c r="C20" s="1"/>
      <c r="D20" s="1"/>
      <c r="E20" s="1"/>
      <c r="F20" s="1"/>
      <c r="G20" s="1"/>
    </row>
    <row r="21" spans="1:10" ht="15" customHeight="1">
      <c r="B21" s="1"/>
      <c r="C21" s="1"/>
      <c r="D21" s="1"/>
      <c r="E21" s="1"/>
      <c r="F21" s="1"/>
      <c r="G21" s="1"/>
    </row>
    <row r="22" spans="1:10" ht="15" customHeight="1">
      <c r="B22" s="1"/>
      <c r="C22" s="1"/>
      <c r="D22" s="1"/>
      <c r="E22" s="1"/>
      <c r="F22" s="1"/>
      <c r="G22" s="1"/>
    </row>
    <row r="23" spans="1:10" ht="15" customHeight="1">
      <c r="B23" s="1"/>
      <c r="C23" s="1"/>
      <c r="D23" s="1"/>
      <c r="E23" s="1"/>
      <c r="F23" s="1"/>
      <c r="G23" s="1"/>
    </row>
    <row r="24" spans="1:10" ht="15" customHeight="1">
      <c r="B24" s="1"/>
      <c r="C24" s="1"/>
      <c r="D24" s="1"/>
      <c r="E24" s="1"/>
      <c r="F24" s="1"/>
      <c r="G24" s="1"/>
    </row>
    <row r="25" spans="1:10" ht="15" customHeight="1">
      <c r="B25" s="1"/>
      <c r="C25" s="1"/>
      <c r="D25" s="1"/>
      <c r="E25" s="1"/>
      <c r="F25" s="1"/>
      <c r="G25" s="1"/>
    </row>
    <row r="26" spans="1:10" ht="15" customHeight="1">
      <c r="B26" s="1"/>
      <c r="C26" s="1"/>
      <c r="D26" s="1"/>
      <c r="E26" s="1"/>
      <c r="F26" s="1"/>
      <c r="G26" s="1"/>
    </row>
    <row r="27" spans="1:10" ht="15" customHeight="1">
      <c r="B27" s="1"/>
      <c r="C27" s="1"/>
      <c r="D27" s="1"/>
      <c r="E27" s="1"/>
      <c r="F27" s="1"/>
      <c r="G27" s="1"/>
    </row>
    <row r="28" spans="1:10" ht="15" customHeight="1">
      <c r="B28" s="1"/>
      <c r="C28" s="1"/>
      <c r="D28" s="1"/>
      <c r="E28" s="1"/>
      <c r="F28" s="1"/>
      <c r="G28" s="1"/>
    </row>
    <row r="29" spans="1:10" ht="15" customHeight="1">
      <c r="B29" s="1"/>
      <c r="C29" s="1"/>
      <c r="D29" s="1"/>
      <c r="E29" s="1"/>
      <c r="F29" s="1"/>
      <c r="G29" s="1"/>
    </row>
    <row r="30" spans="1:10" ht="15" customHeight="1">
      <c r="B30" s="1"/>
      <c r="C30" s="1"/>
      <c r="D30" s="1"/>
      <c r="E30" s="1"/>
      <c r="F30" s="1"/>
      <c r="G30" s="1"/>
    </row>
    <row r="31" spans="1:10" ht="15" customHeight="1">
      <c r="B31" s="1"/>
      <c r="C31" s="1"/>
      <c r="D31" s="1"/>
      <c r="E31" s="1"/>
      <c r="F31" s="1"/>
      <c r="G31" s="1"/>
    </row>
    <row r="32" spans="1:10" ht="15" customHeight="1">
      <c r="B32" s="1"/>
      <c r="C32" s="1"/>
      <c r="D32" s="1"/>
      <c r="E32" s="1"/>
      <c r="F32" s="1"/>
      <c r="G32" s="1"/>
    </row>
    <row r="33" spans="2:7" ht="15" customHeight="1">
      <c r="B33" s="1"/>
      <c r="C33" s="1"/>
      <c r="D33" s="1"/>
      <c r="E33" s="1"/>
      <c r="F33" s="1"/>
      <c r="G33" s="1"/>
    </row>
    <row r="34" spans="2:7" ht="15" customHeight="1">
      <c r="B34" s="1"/>
      <c r="C34" s="1"/>
      <c r="D34" s="1"/>
      <c r="E34" s="1"/>
      <c r="F34" s="1"/>
      <c r="G34" s="1"/>
    </row>
    <row r="35" spans="2:7" ht="15" customHeight="1">
      <c r="B35" s="1"/>
      <c r="C35" s="1"/>
      <c r="D35" s="1"/>
      <c r="E35" s="1"/>
      <c r="F35" s="1"/>
      <c r="G35" s="1"/>
    </row>
    <row r="36" spans="2:7">
      <c r="B36" s="1"/>
      <c r="C36" s="1"/>
      <c r="D36" s="1"/>
      <c r="E36" s="1"/>
      <c r="F36" s="1"/>
      <c r="G36" s="1"/>
    </row>
    <row r="37" spans="2:7">
      <c r="B37" s="1"/>
      <c r="C37" s="1"/>
      <c r="D37" s="1"/>
      <c r="E37" s="1"/>
      <c r="F37" s="1"/>
      <c r="G37" s="1"/>
    </row>
    <row r="38" spans="2:7">
      <c r="B38" s="1"/>
      <c r="C38" s="1"/>
      <c r="D38" s="1"/>
      <c r="E38" s="1"/>
      <c r="F38" s="1"/>
      <c r="G38" s="1"/>
    </row>
    <row r="39" spans="2:7">
      <c r="B39" s="1"/>
      <c r="C39" s="1"/>
      <c r="D39" s="1"/>
      <c r="E39" s="1"/>
      <c r="F39" s="1"/>
      <c r="G39" s="1"/>
    </row>
    <row r="40" spans="2:7">
      <c r="B40" s="1"/>
      <c r="C40" s="1"/>
      <c r="D40" s="1"/>
      <c r="E40" s="1"/>
      <c r="F40" s="1"/>
      <c r="G40" s="1"/>
    </row>
    <row r="41" spans="2:7">
      <c r="B41" s="1"/>
      <c r="C41" s="1"/>
      <c r="D41" s="1"/>
      <c r="E41" s="1"/>
      <c r="F41" s="1"/>
      <c r="G41" s="1"/>
    </row>
    <row r="42" spans="2:7">
      <c r="B42" s="1"/>
      <c r="C42" s="1"/>
      <c r="D42" s="1"/>
      <c r="E42" s="1"/>
      <c r="F42" s="1"/>
      <c r="G42" s="1"/>
    </row>
    <row r="43" spans="2:7">
      <c r="B43" s="1"/>
      <c r="C43" s="1"/>
      <c r="D43" s="1"/>
      <c r="E43" s="1"/>
      <c r="F43" s="1"/>
      <c r="G43" s="1"/>
    </row>
    <row r="44" spans="2:7">
      <c r="B44" s="1"/>
      <c r="C44" s="1"/>
      <c r="D44" s="1"/>
      <c r="E44" s="1"/>
      <c r="F44" s="1"/>
      <c r="G44" s="1"/>
    </row>
    <row r="45" spans="2:7">
      <c r="B45" s="1"/>
      <c r="C45" s="1"/>
      <c r="D45" s="1"/>
      <c r="E45" s="1"/>
      <c r="F45" s="1"/>
      <c r="G45" s="1"/>
    </row>
    <row r="46" spans="2:7">
      <c r="B46" s="1"/>
      <c r="C46" s="1"/>
      <c r="D46" s="1"/>
      <c r="E46" s="1"/>
      <c r="F46" s="1"/>
      <c r="G46" s="1"/>
    </row>
    <row r="47" spans="2:7">
      <c r="B47" s="1"/>
      <c r="C47" s="1"/>
      <c r="D47" s="1"/>
      <c r="E47" s="1"/>
      <c r="F47" s="1"/>
      <c r="G47" s="1"/>
    </row>
    <row r="48" spans="2:7">
      <c r="B48" s="1"/>
      <c r="C48" s="1"/>
      <c r="D48" s="1"/>
      <c r="E48" s="1"/>
      <c r="F48" s="1"/>
      <c r="G48" s="1"/>
    </row>
    <row r="49" spans="2:7">
      <c r="B49" s="1"/>
      <c r="C49" s="1"/>
      <c r="D49" s="1"/>
      <c r="E49" s="1"/>
      <c r="F49" s="1"/>
      <c r="G49" s="1"/>
    </row>
    <row r="50" spans="2:7">
      <c r="B50" s="1"/>
      <c r="C50" s="1"/>
      <c r="D50" s="1"/>
      <c r="E50" s="1"/>
      <c r="F50" s="1"/>
      <c r="G50" s="1"/>
    </row>
    <row r="51" spans="2:7">
      <c r="B51" s="1"/>
      <c r="C51" s="1"/>
      <c r="D51" s="1"/>
      <c r="E51" s="1"/>
      <c r="F51" s="1"/>
      <c r="G51" s="1"/>
    </row>
    <row r="52" spans="2:7">
      <c r="B52" s="1"/>
      <c r="C52" s="1"/>
      <c r="D52" s="1"/>
      <c r="E52" s="1"/>
      <c r="F52" s="1"/>
      <c r="G52" s="1"/>
    </row>
    <row r="53" spans="2:7">
      <c r="B53" s="1"/>
      <c r="C53" s="1"/>
      <c r="D53" s="1"/>
      <c r="E53" s="1"/>
      <c r="F53" s="1"/>
      <c r="G53" s="1"/>
    </row>
  </sheetData>
  <sortState xmlns:xlrd2="http://schemas.microsoft.com/office/spreadsheetml/2017/richdata2" ref="A7:G10">
    <sortCondition descending="1" ref="G7:G10"/>
  </sortState>
  <phoneticPr fontId="0" type="noConversion"/>
  <pageMargins left="0.75" right="0.75" top="1" bottom="1" header="0.5" footer="0.5"/>
  <pageSetup paperSize="9" orientation="portrait" r:id="rId1"/>
  <headerFooter alignWithMargins="0">
    <oddHeader>&amp;C&amp;"Calibri"&amp;10&amp;K000000 Restricted&amp;1#_x000D_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74"/>
  <sheetViews>
    <sheetView showGridLines="0" zoomScaleNormal="100" workbookViewId="0">
      <selection activeCell="K34" sqref="K34"/>
    </sheetView>
  </sheetViews>
  <sheetFormatPr defaultRowHeight="12.5"/>
  <cols>
    <col min="1" max="1" width="26.7265625" customWidth="1"/>
    <col min="2" max="2" width="6.7265625" bestFit="1" customWidth="1"/>
    <col min="3" max="3" width="10" bestFit="1" customWidth="1"/>
    <col min="4" max="5" width="13.26953125" bestFit="1" customWidth="1"/>
    <col min="6" max="6" width="7.81640625" customWidth="1"/>
    <col min="7" max="7" width="11" bestFit="1" customWidth="1"/>
  </cols>
  <sheetData>
    <row r="1" spans="1:9" ht="18" customHeight="1">
      <c r="A1" s="8" t="s">
        <v>370</v>
      </c>
      <c r="B1" s="2"/>
      <c r="C1" s="2"/>
      <c r="D1" s="2"/>
      <c r="E1" s="2"/>
      <c r="F1" s="2"/>
      <c r="G1" s="2"/>
      <c r="H1" s="5"/>
      <c r="I1" s="5"/>
    </row>
    <row r="2" spans="1:9" ht="12.75" customHeight="1">
      <c r="A2" s="130"/>
      <c r="B2" s="130"/>
      <c r="C2" s="130"/>
      <c r="D2" s="130"/>
      <c r="E2" s="130"/>
      <c r="F2" s="130"/>
      <c r="G2" s="130"/>
      <c r="H2" s="5"/>
      <c r="I2" s="5"/>
    </row>
    <row r="3" spans="1:9" ht="15" customHeight="1">
      <c r="A3" s="7" t="s">
        <v>153</v>
      </c>
      <c r="B3" s="62" t="s">
        <v>59</v>
      </c>
      <c r="C3" s="62" t="s">
        <v>59</v>
      </c>
      <c r="D3" s="62" t="s">
        <v>60</v>
      </c>
      <c r="E3" s="62" t="s">
        <v>41</v>
      </c>
      <c r="F3" s="62" t="s">
        <v>62</v>
      </c>
      <c r="G3" s="62" t="s">
        <v>63</v>
      </c>
      <c r="H3" s="5"/>
      <c r="I3" s="5"/>
    </row>
    <row r="4" spans="1:9" ht="15" customHeight="1">
      <c r="A4" s="7" t="s">
        <v>154</v>
      </c>
      <c r="B4" s="62" t="s">
        <v>155</v>
      </c>
      <c r="C4" s="62" t="s">
        <v>156</v>
      </c>
      <c r="D4" s="62" t="s">
        <v>142</v>
      </c>
      <c r="E4" s="62" t="s">
        <v>143</v>
      </c>
      <c r="F4" s="62" t="s">
        <v>69</v>
      </c>
      <c r="G4" s="62" t="s">
        <v>70</v>
      </c>
      <c r="H4" s="15"/>
      <c r="I4" s="5"/>
    </row>
    <row r="5" spans="1:9" ht="15" customHeight="1">
      <c r="A5" s="60"/>
      <c r="B5" s="131"/>
      <c r="C5" s="131"/>
      <c r="D5" s="131" t="s">
        <v>76</v>
      </c>
      <c r="E5" s="131" t="s">
        <v>76</v>
      </c>
      <c r="F5" s="131" t="s">
        <v>76</v>
      </c>
      <c r="G5" s="131" t="s">
        <v>76</v>
      </c>
      <c r="H5" s="5"/>
      <c r="I5" s="5"/>
    </row>
    <row r="6" spans="1:9" ht="15" customHeight="1">
      <c r="A6" s="173" t="s">
        <v>157</v>
      </c>
      <c r="B6" s="1">
        <v>11</v>
      </c>
      <c r="C6">
        <v>180</v>
      </c>
      <c r="D6" s="1">
        <v>23326.041000000001</v>
      </c>
      <c r="E6" s="1">
        <v>27722.23</v>
      </c>
      <c r="F6" s="1">
        <v>5377.8289800000002</v>
      </c>
      <c r="G6" s="1">
        <v>33798.303999999996</v>
      </c>
      <c r="H6" s="5"/>
      <c r="I6" s="5"/>
    </row>
    <row r="7" spans="1:9" ht="15" customHeight="1">
      <c r="A7" s="173" t="s">
        <v>161</v>
      </c>
      <c r="B7" s="1">
        <v>4</v>
      </c>
      <c r="C7">
        <v>64</v>
      </c>
      <c r="D7" s="1">
        <v>11767.49859148</v>
      </c>
      <c r="E7" s="1">
        <v>12565.803107260001</v>
      </c>
      <c r="F7" s="1">
        <v>3908.0583336200002</v>
      </c>
      <c r="G7" s="1">
        <v>16775.5177396</v>
      </c>
      <c r="H7" s="5"/>
      <c r="I7" s="5"/>
    </row>
    <row r="8" spans="1:9" ht="15" customHeight="1">
      <c r="A8" s="173" t="s">
        <v>162</v>
      </c>
      <c r="B8" s="1">
        <v>7</v>
      </c>
      <c r="C8">
        <v>116</v>
      </c>
      <c r="D8" s="1">
        <v>9001.973</v>
      </c>
      <c r="E8" s="1">
        <v>11710.427</v>
      </c>
      <c r="F8" s="1">
        <v>4223.2910000000002</v>
      </c>
      <c r="G8" s="1">
        <v>16393.863000000001</v>
      </c>
      <c r="H8" s="5"/>
      <c r="I8" s="5"/>
    </row>
    <row r="9" spans="1:9" ht="15" customHeight="1">
      <c r="A9" s="173" t="s">
        <v>275</v>
      </c>
      <c r="B9" s="1">
        <v>3</v>
      </c>
      <c r="C9">
        <v>122</v>
      </c>
      <c r="D9" s="1">
        <v>11270.709000000001</v>
      </c>
      <c r="E9" s="1">
        <v>12871.615</v>
      </c>
      <c r="F9" s="1">
        <v>2082.0450000000001</v>
      </c>
      <c r="G9" s="1">
        <v>15090.035</v>
      </c>
      <c r="H9" s="5"/>
      <c r="I9" s="5"/>
    </row>
    <row r="10" spans="1:9" ht="15" customHeight="1">
      <c r="A10" s="173" t="s">
        <v>163</v>
      </c>
      <c r="B10" s="1">
        <v>3</v>
      </c>
      <c r="C10">
        <v>104</v>
      </c>
      <c r="D10" s="1">
        <v>9981.6309999999994</v>
      </c>
      <c r="E10" s="1">
        <v>11043.776</v>
      </c>
      <c r="F10" s="1">
        <v>3345.2890000000002</v>
      </c>
      <c r="G10" s="1">
        <v>14914.165999999999</v>
      </c>
      <c r="H10" s="5"/>
      <c r="I10" s="5"/>
    </row>
    <row r="11" spans="1:9" ht="15" customHeight="1">
      <c r="A11" s="159" t="s">
        <v>160</v>
      </c>
      <c r="B11" s="159">
        <v>9</v>
      </c>
      <c r="C11" s="160">
        <v>169</v>
      </c>
      <c r="D11" s="161">
        <v>10263</v>
      </c>
      <c r="E11" s="161">
        <v>9641</v>
      </c>
      <c r="F11" s="161">
        <v>1425</v>
      </c>
      <c r="G11" s="161">
        <v>13420</v>
      </c>
      <c r="H11" s="5"/>
      <c r="I11" s="5"/>
    </row>
    <row r="12" spans="1:9" ht="15" customHeight="1">
      <c r="A12" s="173" t="s">
        <v>164</v>
      </c>
      <c r="B12" s="1">
        <v>4</v>
      </c>
      <c r="C12">
        <v>104</v>
      </c>
      <c r="D12" s="1">
        <v>9535.2950000000001</v>
      </c>
      <c r="E12" s="1">
        <v>10804.0144</v>
      </c>
      <c r="F12" s="1">
        <v>2329.9344590999999</v>
      </c>
      <c r="G12" s="1">
        <v>13267.636382999999</v>
      </c>
      <c r="H12" s="5"/>
      <c r="I12" s="5"/>
    </row>
    <row r="13" spans="1:9" ht="15" customHeight="1">
      <c r="A13" s="173" t="s">
        <v>159</v>
      </c>
      <c r="B13" s="1">
        <v>7</v>
      </c>
      <c r="C13">
        <v>91</v>
      </c>
      <c r="D13" s="1">
        <v>9470.1959999999999</v>
      </c>
      <c r="E13" s="1">
        <v>10232.790999999999</v>
      </c>
      <c r="F13" s="1">
        <v>2174.886</v>
      </c>
      <c r="G13" s="1">
        <v>12765.957</v>
      </c>
    </row>
    <row r="14" spans="1:9" ht="15" customHeight="1">
      <c r="A14" s="159" t="s">
        <v>165</v>
      </c>
      <c r="B14" s="1">
        <v>3</v>
      </c>
      <c r="C14">
        <v>74</v>
      </c>
      <c r="D14" s="1">
        <v>9374.9490000000005</v>
      </c>
      <c r="E14" s="1">
        <v>8879.9519999999993</v>
      </c>
      <c r="F14" s="1">
        <v>2502.9870000000001</v>
      </c>
      <c r="G14" s="1">
        <v>12328.829</v>
      </c>
    </row>
    <row r="15" spans="1:9" ht="15" customHeight="1">
      <c r="A15" s="2" t="s">
        <v>333</v>
      </c>
      <c r="B15" s="1">
        <v>5</v>
      </c>
      <c r="C15">
        <v>96</v>
      </c>
      <c r="D15" s="1">
        <v>8318.5139999999992</v>
      </c>
      <c r="E15" s="1">
        <v>8964.473</v>
      </c>
      <c r="F15" s="1">
        <v>1503.8920000000001</v>
      </c>
      <c r="G15" s="1">
        <v>10749.166999999999</v>
      </c>
    </row>
    <row r="16" spans="1:9" ht="15" customHeight="1">
      <c r="A16" s="7" t="s">
        <v>166</v>
      </c>
      <c r="B16" s="132">
        <f>SUM(B6:B15)</f>
        <v>56</v>
      </c>
      <c r="C16" s="132">
        <f t="shared" ref="C16" si="0">SUM(C6:C15)</f>
        <v>1120</v>
      </c>
      <c r="D16" s="132">
        <f>SUM(D6:D15)</f>
        <v>112309.80659148001</v>
      </c>
      <c r="E16" s="132">
        <f>SUM(E6:E15)</f>
        <v>124436.08150726001</v>
      </c>
      <c r="F16" s="132">
        <f>SUM(F6:F15)</f>
        <v>28873.211772719998</v>
      </c>
      <c r="G16" s="132">
        <f>SUM(G6:G15)</f>
        <v>159503.47512259998</v>
      </c>
      <c r="H16" s="27"/>
      <c r="I16" s="5"/>
    </row>
    <row r="17" spans="1:9" ht="9.75" customHeight="1">
      <c r="A17" s="2"/>
      <c r="B17" s="158"/>
      <c r="C17" s="158"/>
      <c r="D17" s="158"/>
      <c r="E17" s="158"/>
      <c r="F17" s="158"/>
      <c r="G17" s="158"/>
      <c r="H17" s="5"/>
      <c r="I17" s="5"/>
    </row>
    <row r="18" spans="1:9" ht="15" customHeight="1">
      <c r="A18" s="7" t="s">
        <v>332</v>
      </c>
      <c r="B18" s="68">
        <f>117+B11</f>
        <v>126</v>
      </c>
      <c r="C18" s="68">
        <f>1983+C11</f>
        <v>2152</v>
      </c>
      <c r="D18" s="68">
        <f>203475.861+D11</f>
        <v>213738.861</v>
      </c>
      <c r="E18" s="68">
        <f>237629.102+E11</f>
        <v>247270.10200000001</v>
      </c>
      <c r="F18" s="68">
        <f>53040.605+F11</f>
        <v>54465.605000000003</v>
      </c>
      <c r="G18" s="68">
        <f>296096.12+G11</f>
        <v>309516.12</v>
      </c>
      <c r="H18" s="5"/>
      <c r="I18" s="5"/>
    </row>
    <row r="19" spans="1:9" ht="9.75" customHeight="1">
      <c r="A19" s="2"/>
      <c r="B19" s="1"/>
      <c r="C19" s="1"/>
      <c r="D19" s="1"/>
      <c r="E19" s="1"/>
      <c r="F19" s="1"/>
      <c r="G19" s="1"/>
      <c r="H19" s="5"/>
      <c r="I19" s="5"/>
    </row>
    <row r="20" spans="1:9" ht="14">
      <c r="A20" s="11" t="s">
        <v>283</v>
      </c>
      <c r="B20" s="3"/>
      <c r="C20" s="3"/>
      <c r="D20" s="3"/>
      <c r="E20" s="3"/>
      <c r="F20" s="3"/>
      <c r="G20" s="3"/>
      <c r="I20" s="5"/>
    </row>
    <row r="21" spans="1:9" ht="14">
      <c r="A21" s="11" t="s">
        <v>167</v>
      </c>
      <c r="B21" s="3"/>
      <c r="C21" s="3"/>
      <c r="D21" s="3"/>
      <c r="E21" s="3"/>
      <c r="F21" s="3"/>
      <c r="G21" s="3"/>
      <c r="H21" s="5"/>
      <c r="I21" s="5"/>
    </row>
    <row r="22" spans="1:9" ht="14.25" customHeight="1">
      <c r="A22" s="11" t="s">
        <v>168</v>
      </c>
      <c r="B22" s="3"/>
      <c r="C22" s="3"/>
      <c r="D22" s="3"/>
      <c r="E22" s="3"/>
      <c r="F22" s="3"/>
      <c r="G22" s="3"/>
      <c r="H22" s="5"/>
      <c r="I22" s="5"/>
    </row>
    <row r="23" spans="1:9" ht="14.25" customHeight="1">
      <c r="A23" s="11" t="s">
        <v>169</v>
      </c>
      <c r="B23" s="3"/>
      <c r="C23" s="3"/>
      <c r="D23" s="3"/>
      <c r="E23" s="3"/>
      <c r="F23" s="3"/>
      <c r="G23" s="3"/>
      <c r="H23" s="5"/>
      <c r="I23" s="5"/>
    </row>
    <row r="24" spans="1:9" ht="9.75" customHeight="1">
      <c r="A24" s="11"/>
      <c r="B24" s="3"/>
      <c r="C24" s="3"/>
      <c r="D24" s="3"/>
      <c r="E24" s="3"/>
      <c r="F24" s="3"/>
      <c r="G24" s="3"/>
      <c r="H24" s="5"/>
      <c r="I24" s="5"/>
    </row>
    <row r="25" spans="1:9" ht="13.5" customHeight="1">
      <c r="A25" s="2" t="s">
        <v>170</v>
      </c>
      <c r="B25" s="3"/>
      <c r="C25" s="3"/>
      <c r="D25" s="3"/>
      <c r="E25" s="3"/>
      <c r="F25" s="3"/>
      <c r="G25" s="3"/>
      <c r="H25" s="5"/>
      <c r="I25" s="5"/>
    </row>
    <row r="26" spans="1:9" ht="15" customHeight="1">
      <c r="A26" s="5"/>
      <c r="B26" s="27"/>
      <c r="C26" s="27"/>
      <c r="D26" s="27"/>
      <c r="E26" s="27"/>
      <c r="F26" s="27"/>
      <c r="G26" s="27"/>
      <c r="H26" s="5"/>
      <c r="I26" s="5"/>
    </row>
    <row r="27" spans="1:9" ht="15" customHeight="1">
      <c r="A27" s="5"/>
      <c r="B27" s="27"/>
      <c r="C27" s="27"/>
      <c r="D27" s="27"/>
      <c r="E27" s="27"/>
      <c r="F27" s="27"/>
      <c r="G27" s="27"/>
      <c r="H27" s="5"/>
      <c r="I27" s="5"/>
    </row>
    <row r="28" spans="1:9" ht="15" customHeight="1">
      <c r="A28" s="5"/>
      <c r="B28" s="27"/>
      <c r="C28" s="27"/>
      <c r="D28" s="27"/>
      <c r="E28" s="27"/>
      <c r="F28" s="27"/>
      <c r="G28" s="27"/>
      <c r="H28" s="5"/>
      <c r="I28" s="5"/>
    </row>
    <row r="29" spans="1:9" ht="15" customHeight="1">
      <c r="B29" s="27"/>
      <c r="C29" s="27"/>
      <c r="D29" s="27"/>
      <c r="E29" s="27"/>
      <c r="F29" s="27"/>
      <c r="G29" s="27"/>
      <c r="H29" s="5"/>
      <c r="I29" s="5"/>
    </row>
    <row r="30" spans="1:9" ht="15" customHeight="1">
      <c r="A30" s="5"/>
      <c r="B30" s="27"/>
      <c r="C30" s="27"/>
      <c r="D30" s="27"/>
      <c r="E30" s="27"/>
      <c r="F30" s="27"/>
      <c r="G30" s="27"/>
      <c r="H30" s="5"/>
      <c r="I30" s="5"/>
    </row>
    <row r="31" spans="1:9" ht="15" customHeight="1">
      <c r="A31" s="5"/>
      <c r="B31" s="27"/>
      <c r="C31" s="27"/>
      <c r="D31" s="27"/>
      <c r="E31" s="27"/>
      <c r="F31" s="27"/>
      <c r="G31" s="27"/>
      <c r="H31" s="5"/>
      <c r="I31" s="5"/>
    </row>
    <row r="32" spans="1:9" ht="15" customHeight="1">
      <c r="A32" s="5"/>
      <c r="B32" s="27"/>
      <c r="C32" s="27"/>
      <c r="D32" s="27"/>
      <c r="E32" s="27"/>
      <c r="F32" s="27"/>
      <c r="G32" s="27"/>
      <c r="H32" s="5"/>
      <c r="I32" s="5"/>
    </row>
    <row r="33" spans="1:9" ht="15" customHeight="1">
      <c r="A33" s="5"/>
      <c r="B33" s="27"/>
      <c r="C33" s="27"/>
      <c r="D33" s="27"/>
      <c r="E33" s="27"/>
      <c r="F33" s="27"/>
      <c r="G33" s="27"/>
      <c r="H33" s="5"/>
      <c r="I33" s="5"/>
    </row>
    <row r="34" spans="1:9" ht="15" customHeight="1">
      <c r="A34" s="5"/>
      <c r="B34" s="27"/>
      <c r="C34" s="27"/>
      <c r="D34" s="27"/>
      <c r="E34" s="27"/>
      <c r="F34" s="27"/>
      <c r="G34" s="27"/>
      <c r="H34" s="5"/>
      <c r="I34" s="5"/>
    </row>
    <row r="35" spans="1:9" ht="15" customHeight="1">
      <c r="A35" s="5"/>
      <c r="B35" s="27"/>
      <c r="C35" s="27"/>
      <c r="D35" s="27"/>
      <c r="E35" s="27"/>
      <c r="F35" s="27"/>
      <c r="G35" s="27"/>
      <c r="H35" s="5"/>
      <c r="I35" s="5"/>
    </row>
    <row r="36" spans="1:9" ht="15" customHeight="1">
      <c r="A36" s="5"/>
      <c r="B36" s="27"/>
      <c r="C36" s="27"/>
      <c r="D36" s="27"/>
      <c r="E36" s="27"/>
      <c r="F36" s="27"/>
      <c r="G36" s="27"/>
      <c r="H36" s="5"/>
      <c r="I36" s="5"/>
    </row>
    <row r="37" spans="1:9" ht="15" customHeight="1">
      <c r="A37" s="5"/>
      <c r="B37" s="27"/>
      <c r="C37" s="27"/>
      <c r="D37" s="27"/>
      <c r="E37" s="27"/>
      <c r="F37" s="27"/>
      <c r="G37" s="27"/>
      <c r="H37" s="5"/>
      <c r="I37" s="5"/>
    </row>
    <row r="38" spans="1:9" ht="15" customHeight="1">
      <c r="A38" s="5"/>
      <c r="B38" s="27"/>
      <c r="C38" s="27"/>
      <c r="D38" s="27"/>
      <c r="E38" s="27"/>
      <c r="F38" s="27"/>
      <c r="G38" s="27"/>
      <c r="H38" s="5"/>
      <c r="I38" s="5"/>
    </row>
    <row r="39" spans="1:9" ht="15" customHeight="1">
      <c r="A39" s="5"/>
      <c r="B39" s="27"/>
      <c r="C39" s="27"/>
      <c r="D39" s="27"/>
      <c r="E39" s="27"/>
      <c r="F39" s="27"/>
      <c r="G39" s="27"/>
      <c r="H39" s="5"/>
      <c r="I39" s="5"/>
    </row>
    <row r="40" spans="1:9" ht="15" customHeight="1">
      <c r="A40" s="5"/>
      <c r="B40" s="27"/>
      <c r="C40" s="27"/>
      <c r="D40" s="27"/>
      <c r="E40" s="27"/>
      <c r="F40" s="27"/>
      <c r="G40" s="27"/>
      <c r="H40" s="5"/>
      <c r="I40" s="5"/>
    </row>
    <row r="41" spans="1:9" ht="15" customHeight="1">
      <c r="A41" s="5"/>
      <c r="B41" s="27"/>
      <c r="C41" s="27"/>
      <c r="D41" s="27"/>
      <c r="E41" s="27"/>
      <c r="F41" s="27"/>
      <c r="G41" s="27"/>
      <c r="H41" s="5"/>
      <c r="I41" s="5"/>
    </row>
    <row r="42" spans="1:9" ht="15" customHeight="1">
      <c r="A42" s="5"/>
      <c r="B42" s="27"/>
      <c r="C42" s="27"/>
      <c r="D42" s="27"/>
      <c r="E42" s="27"/>
      <c r="F42" s="27"/>
      <c r="G42" s="27"/>
      <c r="H42" s="5"/>
      <c r="I42" s="5"/>
    </row>
    <row r="43" spans="1:9" ht="15" customHeight="1">
      <c r="A43" s="5"/>
      <c r="B43" s="27"/>
      <c r="C43" s="27"/>
      <c r="D43" s="27"/>
      <c r="E43" s="27"/>
      <c r="F43" s="27"/>
      <c r="G43" s="27"/>
      <c r="H43" s="5"/>
      <c r="I43" s="5"/>
    </row>
    <row r="44" spans="1:9" ht="15" customHeight="1">
      <c r="A44" s="5"/>
      <c r="B44" s="27"/>
      <c r="C44" s="27"/>
      <c r="D44" s="27"/>
      <c r="E44" s="27"/>
      <c r="F44" s="27"/>
      <c r="G44" s="27"/>
      <c r="H44" s="5"/>
      <c r="I44" s="5"/>
    </row>
    <row r="45" spans="1:9" ht="15" customHeight="1">
      <c r="A45" s="5"/>
      <c r="B45" s="27"/>
      <c r="C45" s="27"/>
      <c r="D45" s="27"/>
      <c r="E45" s="27"/>
      <c r="F45" s="27"/>
      <c r="G45" s="27"/>
      <c r="H45" s="5"/>
      <c r="I45" s="5"/>
    </row>
    <row r="46" spans="1:9" ht="15" customHeight="1">
      <c r="A46" s="5"/>
      <c r="B46" s="27"/>
      <c r="C46" s="27"/>
      <c r="D46" s="27"/>
      <c r="E46" s="27"/>
      <c r="F46" s="27"/>
      <c r="G46" s="27"/>
      <c r="H46" s="5"/>
      <c r="I46" s="5"/>
    </row>
    <row r="47" spans="1:9" ht="15" customHeight="1">
      <c r="A47" s="5"/>
      <c r="B47" s="27"/>
      <c r="C47" s="27"/>
      <c r="D47" s="27"/>
      <c r="E47" s="27"/>
      <c r="F47" s="27"/>
      <c r="G47" s="27"/>
      <c r="H47" s="5"/>
      <c r="I47" s="5"/>
    </row>
    <row r="48" spans="1:9" ht="15" customHeight="1">
      <c r="A48" s="5"/>
      <c r="B48" s="27"/>
      <c r="C48" s="27"/>
      <c r="D48" s="27"/>
      <c r="E48" s="27"/>
      <c r="F48" s="27"/>
      <c r="G48" s="27"/>
      <c r="H48" s="5"/>
      <c r="I48" s="5"/>
    </row>
    <row r="49" spans="1:9" ht="15" customHeight="1">
      <c r="A49" s="5"/>
      <c r="B49" s="27"/>
      <c r="C49" s="27"/>
      <c r="D49" s="27"/>
      <c r="E49" s="27"/>
      <c r="F49" s="27"/>
      <c r="G49" s="27"/>
      <c r="H49" s="5"/>
      <c r="I49" s="5"/>
    </row>
    <row r="50" spans="1:9" ht="15" customHeight="1">
      <c r="A50" s="5"/>
      <c r="B50" s="5"/>
      <c r="C50" s="5"/>
      <c r="D50" s="5"/>
      <c r="E50" s="5"/>
      <c r="F50" s="5"/>
      <c r="G50" s="5"/>
      <c r="H50" s="5"/>
      <c r="I50" s="5"/>
    </row>
    <row r="51" spans="1:9" ht="15" customHeight="1">
      <c r="A51" s="5"/>
      <c r="B51" s="5"/>
      <c r="C51" s="5"/>
      <c r="D51" s="5"/>
      <c r="E51" s="5"/>
      <c r="F51" s="5"/>
      <c r="G51" s="5"/>
      <c r="H51" s="5"/>
      <c r="I51" s="5"/>
    </row>
    <row r="52" spans="1:9" ht="15" customHeight="1">
      <c r="A52" s="5"/>
      <c r="B52" s="5"/>
      <c r="C52" s="5"/>
      <c r="D52" s="5"/>
      <c r="E52" s="5"/>
      <c r="F52" s="5"/>
      <c r="G52" s="5"/>
      <c r="H52" s="5"/>
      <c r="I52" s="5"/>
    </row>
    <row r="53" spans="1:9" ht="15" customHeight="1">
      <c r="A53" s="5"/>
      <c r="B53" s="5"/>
      <c r="C53" s="5"/>
      <c r="D53" s="5"/>
      <c r="E53" s="5"/>
      <c r="F53" s="5"/>
      <c r="G53" s="5"/>
      <c r="H53" s="5"/>
      <c r="I53" s="5"/>
    </row>
    <row r="54" spans="1:9" ht="15" customHeight="1">
      <c r="A54" s="5"/>
      <c r="B54" s="5"/>
      <c r="C54" s="5"/>
      <c r="D54" s="5"/>
      <c r="E54" s="5"/>
      <c r="F54" s="5"/>
      <c r="G54" s="5"/>
      <c r="H54" s="5"/>
      <c r="I54" s="5"/>
    </row>
    <row r="55" spans="1:9" ht="15" customHeight="1">
      <c r="A55" s="5"/>
      <c r="B55" s="5"/>
      <c r="C55" s="5"/>
      <c r="D55" s="5"/>
      <c r="E55" s="5"/>
      <c r="F55" s="5"/>
      <c r="G55" s="5"/>
      <c r="H55" s="5"/>
      <c r="I55" s="5"/>
    </row>
    <row r="56" spans="1:9" ht="15" customHeight="1">
      <c r="A56" s="5"/>
      <c r="B56" s="5"/>
      <c r="C56" s="5"/>
      <c r="D56" s="5"/>
      <c r="E56" s="5"/>
      <c r="F56" s="5"/>
      <c r="G56" s="5"/>
      <c r="H56" s="5"/>
      <c r="I56" s="5"/>
    </row>
    <row r="57" spans="1:9" ht="15" customHeight="1">
      <c r="A57" s="5"/>
      <c r="B57" s="5"/>
      <c r="C57" s="5"/>
      <c r="D57" s="5"/>
      <c r="E57" s="5"/>
      <c r="F57" s="5"/>
      <c r="G57" s="5"/>
      <c r="H57" s="5"/>
      <c r="I57" s="5"/>
    </row>
    <row r="58" spans="1:9" ht="15" customHeight="1">
      <c r="A58" s="5"/>
      <c r="B58" s="5"/>
      <c r="C58" s="5"/>
      <c r="D58" s="5"/>
      <c r="E58" s="5"/>
      <c r="F58" s="5"/>
      <c r="G58" s="5"/>
      <c r="H58" s="5"/>
      <c r="I58" s="5"/>
    </row>
    <row r="59" spans="1:9" ht="15" customHeight="1">
      <c r="A59" s="5"/>
      <c r="B59" s="5"/>
      <c r="C59" s="5"/>
      <c r="D59" s="5"/>
      <c r="E59" s="5"/>
      <c r="F59" s="5"/>
      <c r="G59" s="5"/>
      <c r="H59" s="5"/>
      <c r="I59" s="5"/>
    </row>
    <row r="60" spans="1:9" ht="15" customHeight="1">
      <c r="A60" s="5"/>
      <c r="B60" s="5"/>
      <c r="C60" s="5"/>
      <c r="D60" s="5"/>
      <c r="E60" s="5"/>
      <c r="F60" s="5"/>
      <c r="G60" s="5"/>
      <c r="H60" s="5"/>
      <c r="I60" s="5"/>
    </row>
    <row r="61" spans="1:9" ht="15" customHeight="1">
      <c r="A61" s="5"/>
      <c r="B61" s="5"/>
      <c r="C61" s="5"/>
      <c r="D61" s="5"/>
      <c r="E61" s="5"/>
      <c r="F61" s="5"/>
      <c r="G61" s="5"/>
      <c r="H61" s="5"/>
      <c r="I61" s="5"/>
    </row>
    <row r="62" spans="1:9" ht="15" customHeight="1">
      <c r="A62" s="5"/>
      <c r="B62" s="5"/>
      <c r="C62" s="5"/>
      <c r="D62" s="5"/>
      <c r="E62" s="5"/>
      <c r="F62" s="5"/>
      <c r="G62" s="5"/>
      <c r="H62" s="5"/>
      <c r="I62" s="5"/>
    </row>
    <row r="63" spans="1:9" ht="15" customHeight="1">
      <c r="A63" s="5"/>
      <c r="B63" s="5"/>
      <c r="C63" s="5"/>
      <c r="D63" s="5"/>
      <c r="E63" s="5"/>
      <c r="F63" s="5"/>
      <c r="G63" s="5"/>
      <c r="H63" s="5"/>
      <c r="I63" s="5"/>
    </row>
    <row r="64" spans="1:9" ht="15" customHeight="1">
      <c r="A64" s="5"/>
      <c r="B64" s="5"/>
      <c r="C64" s="5"/>
      <c r="D64" s="5"/>
      <c r="E64" s="5"/>
      <c r="F64" s="5"/>
      <c r="G64" s="5"/>
      <c r="H64" s="5"/>
      <c r="I64" s="5"/>
    </row>
    <row r="65" spans="1:9" ht="15" customHeight="1">
      <c r="A65" s="5"/>
      <c r="B65" s="5"/>
      <c r="C65" s="5"/>
      <c r="D65" s="5"/>
      <c r="E65" s="5"/>
      <c r="F65" s="5"/>
      <c r="G65" s="5"/>
      <c r="H65" s="5"/>
      <c r="I65" s="5"/>
    </row>
    <row r="66" spans="1:9" ht="15" customHeight="1">
      <c r="A66" s="5"/>
      <c r="B66" s="5"/>
      <c r="C66" s="5"/>
      <c r="D66" s="5"/>
      <c r="E66" s="5"/>
      <c r="F66" s="5"/>
      <c r="G66" s="5"/>
      <c r="H66" s="5"/>
      <c r="I66" s="5"/>
    </row>
    <row r="67" spans="1:9" ht="15" customHeight="1">
      <c r="A67" s="5"/>
      <c r="B67" s="5"/>
      <c r="C67" s="5"/>
      <c r="D67" s="5"/>
      <c r="E67" s="5"/>
      <c r="F67" s="5"/>
      <c r="G67" s="5"/>
      <c r="H67" s="5"/>
      <c r="I67" s="5"/>
    </row>
    <row r="68" spans="1:9" ht="15" customHeight="1">
      <c r="A68" s="5"/>
      <c r="B68" s="5"/>
      <c r="C68" s="5"/>
      <c r="D68" s="5"/>
      <c r="E68" s="5"/>
      <c r="F68" s="5"/>
      <c r="G68" s="5"/>
      <c r="H68" s="5"/>
      <c r="I68" s="5"/>
    </row>
    <row r="69" spans="1:9" ht="15" customHeight="1">
      <c r="A69" s="5"/>
      <c r="B69" s="5"/>
      <c r="C69" s="5"/>
      <c r="D69" s="5"/>
      <c r="E69" s="5"/>
      <c r="F69" s="5"/>
      <c r="G69" s="5"/>
      <c r="H69" s="5"/>
      <c r="I69" s="5"/>
    </row>
    <row r="70" spans="1:9" ht="15" customHeight="1">
      <c r="A70" s="5"/>
      <c r="B70" s="5"/>
      <c r="C70" s="5"/>
      <c r="D70" s="5"/>
      <c r="E70" s="5"/>
      <c r="F70" s="5"/>
      <c r="G70" s="5"/>
      <c r="H70" s="5"/>
      <c r="I70" s="5"/>
    </row>
    <row r="71" spans="1:9" ht="15" customHeight="1">
      <c r="A71" s="5"/>
      <c r="B71" s="5"/>
      <c r="C71" s="5"/>
      <c r="D71" s="5"/>
      <c r="E71" s="5"/>
      <c r="F71" s="5"/>
      <c r="G71" s="5"/>
      <c r="H71" s="5"/>
      <c r="I71" s="5"/>
    </row>
    <row r="72" spans="1:9" ht="15" customHeight="1">
      <c r="A72" s="5"/>
      <c r="B72" s="5"/>
      <c r="C72" s="5"/>
      <c r="D72" s="5"/>
      <c r="E72" s="5"/>
      <c r="F72" s="5"/>
      <c r="G72" s="5"/>
      <c r="H72" s="5"/>
      <c r="I72" s="5"/>
    </row>
    <row r="73" spans="1:9" ht="15" customHeight="1">
      <c r="A73" s="5"/>
      <c r="B73" s="5"/>
      <c r="C73" s="5"/>
      <c r="D73" s="5"/>
      <c r="E73" s="5"/>
      <c r="F73" s="5"/>
      <c r="G73" s="5"/>
      <c r="H73" s="5"/>
      <c r="I73" s="5"/>
    </row>
    <row r="74" spans="1:9" ht="15" customHeight="1">
      <c r="A74" s="5"/>
      <c r="B74" s="5"/>
      <c r="C74" s="5"/>
      <c r="D74" s="5"/>
      <c r="E74" s="5"/>
      <c r="F74" s="5"/>
      <c r="G74" s="5"/>
      <c r="H74" s="5"/>
      <c r="I74" s="5"/>
    </row>
    <row r="75" spans="1:9" ht="15" customHeight="1">
      <c r="A75" s="5"/>
      <c r="B75" s="5"/>
      <c r="C75" s="5"/>
      <c r="D75" s="5"/>
      <c r="E75" s="5"/>
      <c r="F75" s="5"/>
      <c r="G75" s="5"/>
      <c r="H75" s="5"/>
      <c r="I75" s="5"/>
    </row>
    <row r="76" spans="1:9" ht="15" customHeight="1">
      <c r="A76" s="5"/>
      <c r="B76" s="5"/>
      <c r="C76" s="5"/>
      <c r="D76" s="5"/>
      <c r="E76" s="5"/>
      <c r="F76" s="5"/>
      <c r="G76" s="5"/>
      <c r="H76" s="5"/>
      <c r="I76" s="5"/>
    </row>
    <row r="77" spans="1:9" ht="15" customHeight="1">
      <c r="A77" s="5"/>
      <c r="B77" s="5"/>
      <c r="C77" s="5"/>
      <c r="D77" s="5"/>
      <c r="E77" s="5"/>
      <c r="F77" s="5"/>
      <c r="G77" s="5"/>
      <c r="H77" s="5"/>
      <c r="I77" s="5"/>
    </row>
    <row r="78" spans="1:9" ht="15" customHeight="1">
      <c r="A78" s="5"/>
      <c r="B78" s="5"/>
      <c r="C78" s="5"/>
      <c r="D78" s="5"/>
      <c r="E78" s="5"/>
      <c r="F78" s="5"/>
      <c r="G78" s="5"/>
      <c r="H78" s="5"/>
      <c r="I78" s="5"/>
    </row>
    <row r="79" spans="1:9" ht="15" customHeight="1">
      <c r="A79" s="5"/>
      <c r="B79" s="5"/>
      <c r="C79" s="5"/>
      <c r="D79" s="5"/>
      <c r="E79" s="5"/>
      <c r="F79" s="5"/>
      <c r="G79" s="5"/>
      <c r="H79" s="5"/>
      <c r="I79" s="5"/>
    </row>
    <row r="80" spans="1:9" ht="15" customHeight="1">
      <c r="A80" s="5"/>
      <c r="B80" s="5"/>
      <c r="C80" s="5"/>
      <c r="D80" s="5"/>
      <c r="E80" s="5"/>
      <c r="F80" s="5"/>
      <c r="G80" s="5"/>
      <c r="H80" s="5"/>
      <c r="I80" s="5"/>
    </row>
    <row r="81" spans="1:9" ht="15" customHeight="1">
      <c r="A81" s="5"/>
      <c r="B81" s="5"/>
      <c r="C81" s="5"/>
      <c r="D81" s="5"/>
      <c r="E81" s="5"/>
      <c r="F81" s="5"/>
      <c r="G81" s="5"/>
      <c r="H81" s="5"/>
      <c r="I81" s="5"/>
    </row>
    <row r="82" spans="1:9" ht="15" customHeight="1">
      <c r="A82" s="5"/>
      <c r="B82" s="5"/>
      <c r="C82" s="5"/>
      <c r="D82" s="5"/>
      <c r="E82" s="5"/>
      <c r="F82" s="5"/>
      <c r="G82" s="5"/>
      <c r="H82" s="5"/>
      <c r="I82" s="5"/>
    </row>
    <row r="83" spans="1:9" ht="15" customHeight="1">
      <c r="A83" s="5"/>
      <c r="B83" s="5"/>
      <c r="C83" s="5"/>
      <c r="D83" s="5"/>
      <c r="E83" s="5"/>
      <c r="F83" s="5"/>
      <c r="G83" s="5"/>
      <c r="H83" s="5"/>
      <c r="I83" s="5"/>
    </row>
    <row r="84" spans="1:9" ht="15" customHeight="1">
      <c r="A84" s="5"/>
      <c r="B84" s="5"/>
      <c r="C84" s="5"/>
      <c r="D84" s="5"/>
      <c r="E84" s="5"/>
      <c r="F84" s="5"/>
      <c r="G84" s="5"/>
      <c r="H84" s="5"/>
      <c r="I84" s="5"/>
    </row>
    <row r="85" spans="1:9" ht="15" customHeight="1">
      <c r="A85" s="5"/>
      <c r="B85" s="5"/>
      <c r="C85" s="5"/>
      <c r="D85" s="5"/>
      <c r="E85" s="5"/>
      <c r="F85" s="5"/>
      <c r="G85" s="5"/>
      <c r="H85" s="5"/>
      <c r="I85" s="5"/>
    </row>
    <row r="86" spans="1:9" ht="15" customHeight="1">
      <c r="A86" s="5"/>
      <c r="B86" s="5"/>
      <c r="C86" s="5"/>
      <c r="D86" s="5"/>
      <c r="E86" s="5"/>
      <c r="F86" s="5"/>
      <c r="G86" s="5"/>
      <c r="H86" s="5"/>
      <c r="I86" s="5"/>
    </row>
    <row r="87" spans="1:9" ht="15" customHeight="1"/>
    <row r="88" spans="1:9" ht="15" customHeight="1"/>
    <row r="89" spans="1:9" ht="15" customHeight="1"/>
    <row r="90" spans="1:9" ht="15" customHeight="1"/>
    <row r="91" spans="1:9" ht="15" customHeight="1"/>
    <row r="92" spans="1:9" ht="15" customHeight="1"/>
    <row r="93" spans="1:9" ht="15" customHeight="1"/>
    <row r="94" spans="1:9" ht="15" customHeight="1"/>
    <row r="95" spans="1:9" ht="15" customHeight="1"/>
    <row r="96" spans="1:9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</sheetData>
  <phoneticPr fontId="0" type="noConversion"/>
  <pageMargins left="0.75" right="0.75" top="1" bottom="1" header="0.5" footer="0.5"/>
  <pageSetup paperSize="9" scale="99" orientation="portrait" r:id="rId1"/>
  <headerFooter alignWithMargins="0">
    <oddHeader>&amp;C&amp;"Calibri"&amp;10&amp;K000000 Restricted&amp;1#_x000D_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72"/>
  <sheetViews>
    <sheetView showGridLines="0" workbookViewId="0">
      <selection activeCell="A2" sqref="A2"/>
    </sheetView>
  </sheetViews>
  <sheetFormatPr defaultRowHeight="12.5"/>
  <cols>
    <col min="1" max="1" width="6.453125" customWidth="1"/>
    <col min="2" max="2" width="13" customWidth="1"/>
    <col min="3" max="3" width="11.453125" customWidth="1"/>
    <col min="4" max="5" width="13" customWidth="1"/>
  </cols>
  <sheetData>
    <row r="1" spans="1:8" ht="37.5" customHeight="1">
      <c r="A1" s="207" t="s">
        <v>171</v>
      </c>
      <c r="B1" s="208"/>
      <c r="C1" s="208"/>
      <c r="D1" s="208"/>
      <c r="E1" s="208"/>
      <c r="F1" s="208"/>
      <c r="G1" s="208"/>
    </row>
    <row r="2" spans="1:8" ht="8.25" customHeight="1"/>
    <row r="3" spans="1:8" ht="39">
      <c r="A3" s="148"/>
      <c r="B3" s="67" t="s">
        <v>172</v>
      </c>
      <c r="C3" s="149" t="s">
        <v>173</v>
      </c>
      <c r="D3" s="67" t="s">
        <v>174</v>
      </c>
      <c r="E3" s="67" t="s">
        <v>175</v>
      </c>
    </row>
    <row r="4" spans="1:8" ht="15" hidden="1" customHeight="1">
      <c r="A4" s="150">
        <v>33239</v>
      </c>
      <c r="B4" s="151">
        <v>-12005</v>
      </c>
      <c r="C4" s="151"/>
      <c r="D4" s="151">
        <v>35765</v>
      </c>
      <c r="E4" s="76">
        <v>1596242</v>
      </c>
    </row>
    <row r="5" spans="1:8" ht="13.5" customHeight="1">
      <c r="A5" s="152">
        <v>33604</v>
      </c>
      <c r="B5" s="3">
        <v>-38546</v>
      </c>
      <c r="C5" s="153" t="s">
        <v>81</v>
      </c>
      <c r="D5" s="3">
        <v>57571</v>
      </c>
      <c r="E5" s="77">
        <v>1518644</v>
      </c>
    </row>
    <row r="6" spans="1:8" ht="13.5" customHeight="1">
      <c r="A6" s="152">
        <v>33970</v>
      </c>
      <c r="B6" s="3">
        <v>-16122</v>
      </c>
      <c r="C6" s="153" t="s">
        <v>81</v>
      </c>
      <c r="D6" s="3">
        <v>46427</v>
      </c>
      <c r="E6" s="77">
        <v>1454643</v>
      </c>
      <c r="F6" s="1"/>
      <c r="G6" s="1"/>
      <c r="H6" s="1"/>
    </row>
    <row r="7" spans="1:8" ht="13.5" customHeight="1">
      <c r="A7" s="152">
        <v>34335</v>
      </c>
      <c r="B7" s="3">
        <v>12225</v>
      </c>
      <c r="C7" s="153" t="s">
        <v>81</v>
      </c>
      <c r="D7" s="3">
        <v>14637</v>
      </c>
      <c r="E7" s="77">
        <v>1456708</v>
      </c>
      <c r="F7" s="1"/>
      <c r="G7" s="1"/>
      <c r="H7" s="1"/>
    </row>
    <row r="8" spans="1:8" ht="13.5" customHeight="1">
      <c r="A8" s="152">
        <v>34700</v>
      </c>
      <c r="B8" s="3">
        <v>18520</v>
      </c>
      <c r="C8" s="153" t="s">
        <v>81</v>
      </c>
      <c r="D8" s="3">
        <v>9070</v>
      </c>
      <c r="E8" s="77">
        <v>1584983</v>
      </c>
      <c r="F8" s="1"/>
      <c r="G8" s="1"/>
      <c r="H8" s="1"/>
    </row>
    <row r="9" spans="1:8" ht="13.5" customHeight="1">
      <c r="A9" s="152">
        <v>35065</v>
      </c>
      <c r="B9" s="3">
        <v>23976</v>
      </c>
      <c r="C9" s="61">
        <v>2367</v>
      </c>
      <c r="D9" s="3">
        <v>4790</v>
      </c>
      <c r="E9" s="77">
        <v>1861635</v>
      </c>
      <c r="F9" s="1"/>
      <c r="G9" s="1"/>
      <c r="H9" s="1"/>
    </row>
    <row r="10" spans="1:8" ht="13.5" customHeight="1">
      <c r="A10" s="152">
        <v>35431</v>
      </c>
      <c r="B10" s="3">
        <v>15852</v>
      </c>
      <c r="C10" s="61">
        <v>6042</v>
      </c>
      <c r="D10" s="3">
        <v>4631</v>
      </c>
      <c r="E10" s="77">
        <v>2145194</v>
      </c>
      <c r="F10" s="1"/>
      <c r="G10" s="1"/>
      <c r="H10" s="1"/>
    </row>
    <row r="11" spans="1:8" ht="13.5" customHeight="1">
      <c r="A11" s="152">
        <v>35796</v>
      </c>
      <c r="B11" s="3">
        <v>23082</v>
      </c>
      <c r="C11" s="61">
        <v>13675</v>
      </c>
      <c r="D11" s="3">
        <v>3696</v>
      </c>
      <c r="E11" s="77">
        <v>2410481</v>
      </c>
      <c r="F11" s="1"/>
      <c r="G11" s="1"/>
      <c r="H11" s="1"/>
    </row>
    <row r="12" spans="1:8" ht="13.5" customHeight="1">
      <c r="A12" s="152">
        <v>36161</v>
      </c>
      <c r="B12" s="3">
        <v>18377</v>
      </c>
      <c r="C12" s="61">
        <v>10291</v>
      </c>
      <c r="D12" s="3">
        <v>421</v>
      </c>
      <c r="E12" s="77">
        <v>2466718</v>
      </c>
      <c r="F12" s="1"/>
      <c r="G12" s="1"/>
      <c r="H12" s="1"/>
    </row>
    <row r="13" spans="1:8" ht="13.5" customHeight="1">
      <c r="A13" s="152">
        <v>36526</v>
      </c>
      <c r="B13" s="3">
        <v>25905</v>
      </c>
      <c r="C13" s="61">
        <v>6392</v>
      </c>
      <c r="D13" s="3">
        <v>1265</v>
      </c>
      <c r="E13" s="77">
        <v>2883511</v>
      </c>
      <c r="F13" s="1"/>
      <c r="G13" s="1"/>
      <c r="H13" s="1"/>
    </row>
    <row r="14" spans="1:8" ht="13.5" customHeight="1">
      <c r="A14" s="152">
        <v>36892</v>
      </c>
      <c r="B14" s="3">
        <v>29572</v>
      </c>
      <c r="C14" s="61">
        <v>5284</v>
      </c>
      <c r="D14" s="3">
        <v>3257</v>
      </c>
      <c r="E14" s="77">
        <v>3145393</v>
      </c>
      <c r="F14" s="1"/>
      <c r="G14" s="1"/>
      <c r="H14" s="1"/>
    </row>
    <row r="15" spans="1:8" ht="13.5" customHeight="1">
      <c r="A15" s="154">
        <v>37621</v>
      </c>
      <c r="B15" s="3">
        <v>15074</v>
      </c>
      <c r="C15" s="61">
        <v>5741</v>
      </c>
      <c r="D15" s="3">
        <v>3603</v>
      </c>
      <c r="E15" s="1">
        <v>3288175</v>
      </c>
      <c r="F15" s="1"/>
      <c r="G15" s="1"/>
      <c r="H15" s="1"/>
    </row>
    <row r="16" spans="1:8" ht="13.5" customHeight="1">
      <c r="A16" s="152">
        <v>37986</v>
      </c>
      <c r="B16" s="3">
        <v>22276</v>
      </c>
      <c r="C16" s="61">
        <v>8582</v>
      </c>
      <c r="D16" s="3">
        <v>2641</v>
      </c>
      <c r="E16" s="1">
        <v>3290634</v>
      </c>
      <c r="F16" s="1"/>
      <c r="G16" s="1"/>
      <c r="H16" s="1"/>
    </row>
    <row r="17" spans="1:8" ht="13.5" customHeight="1">
      <c r="A17" s="152">
        <v>37987</v>
      </c>
      <c r="B17" s="3">
        <v>36836</v>
      </c>
      <c r="C17" s="61">
        <v>21078</v>
      </c>
      <c r="D17" s="3">
        <v>1565</v>
      </c>
      <c r="E17" s="155">
        <v>3879110</v>
      </c>
      <c r="F17" s="1"/>
      <c r="G17" s="1"/>
      <c r="H17" s="1"/>
    </row>
    <row r="18" spans="1:8" ht="13.5" customHeight="1">
      <c r="A18" s="152">
        <v>38354</v>
      </c>
      <c r="B18" s="3">
        <v>27053</v>
      </c>
      <c r="C18" s="61">
        <v>9643</v>
      </c>
      <c r="D18" s="3">
        <v>1178</v>
      </c>
      <c r="E18" s="155">
        <v>4539904</v>
      </c>
      <c r="F18" s="1"/>
      <c r="G18" s="1"/>
      <c r="H18" s="1"/>
    </row>
    <row r="19" spans="1:8" ht="13.5" customHeight="1">
      <c r="A19" s="152">
        <v>39081</v>
      </c>
      <c r="B19" s="3">
        <v>73911</v>
      </c>
      <c r="C19" s="61">
        <v>48625</v>
      </c>
      <c r="D19" s="3">
        <v>341</v>
      </c>
      <c r="E19" s="155">
        <v>5088692</v>
      </c>
      <c r="F19" s="1"/>
      <c r="G19" s="1"/>
      <c r="H19" s="1"/>
    </row>
    <row r="20" spans="1:8" ht="13.5" customHeight="1">
      <c r="A20" s="152">
        <v>39447</v>
      </c>
      <c r="B20" s="1">
        <v>49566</v>
      </c>
      <c r="C20" s="61">
        <v>25159</v>
      </c>
      <c r="D20">
        <v>984</v>
      </c>
      <c r="E20" s="1">
        <v>6026259</v>
      </c>
      <c r="F20" s="1"/>
      <c r="G20" s="1"/>
      <c r="H20" s="1"/>
    </row>
    <row r="21" spans="1:8" ht="13.5" customHeight="1">
      <c r="A21" s="152">
        <v>39813</v>
      </c>
      <c r="B21" s="1">
        <v>42140</v>
      </c>
      <c r="C21" s="61">
        <v>24335</v>
      </c>
      <c r="D21" s="3">
        <v>9139</v>
      </c>
      <c r="E21" s="1">
        <v>7384539</v>
      </c>
      <c r="F21" s="1"/>
      <c r="G21" s="1"/>
      <c r="H21" s="1"/>
    </row>
    <row r="22" spans="1:8" ht="13.5" customHeight="1">
      <c r="A22" s="152">
        <v>40178</v>
      </c>
      <c r="B22" s="1">
        <v>37042</v>
      </c>
      <c r="C22" s="61">
        <v>17122</v>
      </c>
      <c r="D22" s="3">
        <v>13227</v>
      </c>
      <c r="E22" s="1">
        <v>6917147</v>
      </c>
      <c r="F22" s="1"/>
      <c r="G22" s="1"/>
      <c r="H22" s="1"/>
    </row>
    <row r="23" spans="1:8" ht="13.5" customHeight="1">
      <c r="A23" s="152">
        <v>40543</v>
      </c>
      <c r="B23" s="1">
        <v>51323</v>
      </c>
      <c r="C23" s="61">
        <v>28250</v>
      </c>
      <c r="D23" s="3">
        <v>4329</v>
      </c>
      <c r="E23" s="1">
        <v>6919515</v>
      </c>
      <c r="F23" s="1"/>
      <c r="G23" s="1"/>
      <c r="H23" s="1"/>
    </row>
    <row r="24" spans="1:8" ht="13.5" customHeight="1">
      <c r="A24" s="152">
        <v>40908</v>
      </c>
      <c r="B24" s="1">
        <v>57470</v>
      </c>
      <c r="C24" s="61">
        <v>28956</v>
      </c>
      <c r="D24" s="3">
        <v>4192</v>
      </c>
      <c r="E24" s="1">
        <v>7542725</v>
      </c>
      <c r="F24" s="1"/>
      <c r="G24" s="1"/>
      <c r="H24" s="1"/>
    </row>
    <row r="25" spans="1:8" ht="13.5" customHeight="1">
      <c r="A25" s="152">
        <v>41274</v>
      </c>
      <c r="B25" s="1">
        <v>83210</v>
      </c>
      <c r="C25" s="61">
        <v>46557</v>
      </c>
      <c r="D25" s="3">
        <v>5148</v>
      </c>
      <c r="E25" s="1">
        <v>7793176</v>
      </c>
      <c r="F25" s="1"/>
      <c r="G25" s="1"/>
      <c r="H25" s="1"/>
    </row>
    <row r="26" spans="1:8" ht="13.5" customHeight="1">
      <c r="A26" s="152">
        <v>41639</v>
      </c>
      <c r="B26" s="1">
        <v>77665</v>
      </c>
      <c r="C26" s="61">
        <v>37620</v>
      </c>
      <c r="D26" s="3">
        <v>5389</v>
      </c>
      <c r="E26" s="1">
        <v>8078112</v>
      </c>
      <c r="F26" s="1"/>
      <c r="G26" s="1"/>
      <c r="H26" s="1"/>
    </row>
    <row r="27" spans="1:8" ht="13.5" customHeight="1">
      <c r="A27" s="152">
        <v>42004</v>
      </c>
      <c r="B27" s="3">
        <v>100699</v>
      </c>
      <c r="C27" s="61">
        <v>54869</v>
      </c>
      <c r="D27" s="3">
        <v>6159</v>
      </c>
      <c r="E27" s="3">
        <v>9182063</v>
      </c>
      <c r="F27" s="1"/>
      <c r="G27" s="1"/>
      <c r="H27" s="1"/>
    </row>
    <row r="28" spans="1:8" ht="13.5" customHeight="1">
      <c r="A28" s="152">
        <v>42369</v>
      </c>
      <c r="B28" s="3">
        <v>91637</v>
      </c>
      <c r="C28" s="61">
        <v>52646</v>
      </c>
      <c r="D28" s="3">
        <v>6690</v>
      </c>
      <c r="E28" s="3">
        <v>8881097</v>
      </c>
      <c r="F28" s="1"/>
      <c r="G28" s="1"/>
      <c r="H28" s="1"/>
    </row>
    <row r="29" spans="1:8" ht="13.5" customHeight="1">
      <c r="A29" s="152">
        <v>42735</v>
      </c>
      <c r="B29" s="3">
        <v>106960</v>
      </c>
      <c r="C29" s="61">
        <v>73320</v>
      </c>
      <c r="D29" s="3">
        <v>7449</v>
      </c>
      <c r="E29" s="3">
        <v>9267555</v>
      </c>
      <c r="F29" s="1"/>
      <c r="G29" s="1"/>
      <c r="H29" s="1"/>
    </row>
    <row r="30" spans="1:8" ht="13.5" customHeight="1">
      <c r="A30" s="152">
        <v>43100</v>
      </c>
      <c r="B30" s="3">
        <v>118545</v>
      </c>
      <c r="C30" s="61">
        <v>66808</v>
      </c>
      <c r="D30" s="3">
        <v>9227</v>
      </c>
      <c r="E30" s="3">
        <v>11622648</v>
      </c>
      <c r="F30" s="1"/>
      <c r="G30" s="1"/>
      <c r="H30" s="1"/>
    </row>
    <row r="31" spans="1:8" ht="13.5" customHeight="1">
      <c r="A31" s="152">
        <v>43465</v>
      </c>
      <c r="B31" s="3">
        <v>90819</v>
      </c>
      <c r="C31" s="61">
        <v>39101</v>
      </c>
      <c r="D31" s="3">
        <v>5125</v>
      </c>
      <c r="E31" s="3">
        <v>8917949</v>
      </c>
      <c r="F31" s="1"/>
      <c r="G31" s="1"/>
      <c r="H31" s="1"/>
    </row>
    <row r="32" spans="1:8" ht="13.15" customHeight="1">
      <c r="A32" s="152">
        <v>43830</v>
      </c>
      <c r="B32" s="3">
        <v>87487</v>
      </c>
      <c r="C32" s="61">
        <v>45185</v>
      </c>
      <c r="D32" s="3">
        <v>12633</v>
      </c>
      <c r="E32" s="3">
        <v>9245143</v>
      </c>
      <c r="F32" s="1"/>
      <c r="G32" s="1"/>
      <c r="H32" s="1"/>
    </row>
    <row r="33" spans="1:9" ht="13.15" customHeight="1">
      <c r="A33" s="152">
        <v>44196</v>
      </c>
      <c r="B33" s="3">
        <v>71449</v>
      </c>
      <c r="C33" s="61">
        <v>35906</v>
      </c>
      <c r="D33" s="3">
        <v>20063</v>
      </c>
      <c r="E33" s="3">
        <v>10037050</v>
      </c>
      <c r="F33" s="1"/>
      <c r="G33" s="1"/>
      <c r="H33" s="1"/>
    </row>
    <row r="34" spans="1:9" ht="13.15" customHeight="1">
      <c r="A34" s="152">
        <v>44561</v>
      </c>
      <c r="B34" s="3">
        <v>95990</v>
      </c>
      <c r="C34" s="61">
        <v>37386</v>
      </c>
      <c r="D34" s="3">
        <v>7836</v>
      </c>
      <c r="E34" s="3">
        <v>10245404</v>
      </c>
      <c r="F34" s="1"/>
      <c r="G34" s="1"/>
      <c r="H34" s="1"/>
    </row>
    <row r="35" spans="1:9" ht="13.15" customHeight="1">
      <c r="A35" s="152">
        <v>44926</v>
      </c>
      <c r="B35" s="3">
        <v>96131</v>
      </c>
      <c r="C35" s="61">
        <v>44785</v>
      </c>
      <c r="D35" s="3">
        <v>15301</v>
      </c>
      <c r="E35" s="3">
        <v>11376077</v>
      </c>
      <c r="F35" s="1"/>
      <c r="G35" s="1"/>
      <c r="H35" s="1"/>
    </row>
    <row r="36" spans="1:9" ht="13.15" customHeight="1">
      <c r="A36" s="152">
        <v>45291</v>
      </c>
      <c r="B36" s="3">
        <v>141081</v>
      </c>
      <c r="C36" s="61">
        <v>40718</v>
      </c>
      <c r="D36" s="3">
        <v>21857</v>
      </c>
      <c r="E36" s="3">
        <v>11179209</v>
      </c>
      <c r="F36" s="1"/>
      <c r="G36" s="1"/>
      <c r="H36" s="1"/>
    </row>
    <row r="37" spans="1:9" ht="13">
      <c r="A37" s="152"/>
      <c r="B37" s="156"/>
      <c r="C37" s="3"/>
      <c r="D37" s="157"/>
      <c r="E37" s="1"/>
      <c r="F37" s="1"/>
      <c r="G37" s="1"/>
      <c r="H37" s="1"/>
    </row>
    <row r="38" spans="1:9">
      <c r="A38" s="69" t="s">
        <v>176</v>
      </c>
      <c r="B38" s="42"/>
      <c r="C38" s="42"/>
      <c r="D38" s="42"/>
      <c r="E38" s="42"/>
      <c r="F38" s="42"/>
      <c r="G38" s="42"/>
      <c r="H38" s="42"/>
      <c r="I38" s="42"/>
    </row>
    <row r="39" spans="1:9" ht="9.75" customHeight="1">
      <c r="A39" s="82" t="s">
        <v>177</v>
      </c>
      <c r="B39" s="42"/>
      <c r="C39" s="42"/>
      <c r="D39" s="42"/>
      <c r="E39" s="42"/>
      <c r="F39" s="42"/>
      <c r="G39" s="42"/>
      <c r="H39" s="42"/>
      <c r="I39" s="42"/>
    </row>
    <row r="40" spans="1:9" ht="12.75" customHeight="1">
      <c r="A40" s="11" t="s">
        <v>178</v>
      </c>
      <c r="B40" s="120"/>
      <c r="C40" s="120"/>
      <c r="D40" s="1"/>
      <c r="E40" s="1"/>
      <c r="F40" s="1"/>
      <c r="G40" s="1"/>
      <c r="H40" s="1"/>
    </row>
    <row r="41" spans="1:9" ht="12.75" customHeight="1">
      <c r="A41" s="11" t="s">
        <v>179</v>
      </c>
      <c r="B41" s="120"/>
      <c r="C41" s="120"/>
      <c r="D41" s="1"/>
      <c r="E41" s="1"/>
      <c r="F41" s="1"/>
      <c r="G41" s="1"/>
      <c r="H41" s="1"/>
    </row>
    <row r="42" spans="1:9" ht="18.75" customHeight="1">
      <c r="A42" t="s">
        <v>180</v>
      </c>
      <c r="B42" s="121"/>
      <c r="C42" s="121"/>
      <c r="D42" s="1"/>
      <c r="E42" s="1"/>
      <c r="F42" s="1"/>
      <c r="G42" s="1"/>
      <c r="H42" s="1"/>
    </row>
    <row r="43" spans="1:9" ht="15" customHeight="1">
      <c r="B43" s="1"/>
      <c r="C43" s="1"/>
      <c r="D43" s="1"/>
      <c r="E43" s="1"/>
      <c r="F43" s="1"/>
      <c r="G43" s="1"/>
      <c r="H43" s="1"/>
    </row>
    <row r="44" spans="1:9" ht="15" customHeight="1">
      <c r="B44" s="1"/>
      <c r="C44" s="1"/>
      <c r="D44" s="1"/>
      <c r="E44" s="1"/>
      <c r="F44" s="1"/>
      <c r="G44" s="1"/>
      <c r="H44" s="1"/>
    </row>
    <row r="45" spans="1:9" ht="15" customHeight="1">
      <c r="B45" s="1"/>
      <c r="C45" s="1"/>
      <c r="D45" s="1"/>
      <c r="E45" s="1"/>
      <c r="F45" s="1"/>
      <c r="G45" s="1"/>
      <c r="H45" s="1"/>
    </row>
    <row r="46" spans="1:9" ht="15" customHeight="1">
      <c r="B46" s="1"/>
      <c r="C46" s="1"/>
      <c r="D46" s="1"/>
      <c r="E46" s="1"/>
      <c r="F46" s="1"/>
      <c r="G46" s="1"/>
      <c r="H46" s="1"/>
    </row>
    <row r="47" spans="1:9" ht="15" customHeight="1">
      <c r="B47" s="1"/>
      <c r="C47" s="1"/>
      <c r="D47" s="1"/>
      <c r="E47" s="1"/>
      <c r="F47" s="1"/>
      <c r="G47" s="1"/>
      <c r="H47" s="1"/>
    </row>
    <row r="48" spans="1:9" ht="15" customHeight="1">
      <c r="B48" s="1"/>
      <c r="C48" s="1"/>
      <c r="D48" s="1"/>
      <c r="E48" s="1"/>
      <c r="F48" s="1"/>
      <c r="G48" s="1"/>
      <c r="H48" s="1"/>
    </row>
    <row r="49" spans="1:8">
      <c r="B49" s="1"/>
      <c r="C49" s="1"/>
      <c r="D49" s="1"/>
      <c r="E49" s="1"/>
      <c r="F49" s="1"/>
      <c r="G49" s="1"/>
      <c r="H49" s="1"/>
    </row>
    <row r="50" spans="1:8">
      <c r="B50" s="1"/>
      <c r="C50" s="1"/>
      <c r="D50" s="1"/>
      <c r="E50" s="1"/>
      <c r="F50" s="1"/>
      <c r="G50" s="1"/>
      <c r="H50" s="1"/>
    </row>
    <row r="51" spans="1:8">
      <c r="B51" s="1"/>
      <c r="C51" s="1"/>
      <c r="D51" s="1"/>
      <c r="E51" s="1"/>
      <c r="F51" s="1"/>
      <c r="G51" s="1"/>
      <c r="H51" s="1"/>
    </row>
    <row r="52" spans="1:8">
      <c r="B52" s="1"/>
      <c r="C52" s="1"/>
      <c r="D52" s="1"/>
      <c r="E52" s="1"/>
      <c r="F52" s="1"/>
      <c r="G52" s="1"/>
      <c r="H52" s="1"/>
    </row>
    <row r="53" spans="1:8" ht="15.5">
      <c r="A53" s="8"/>
      <c r="B53" s="1"/>
      <c r="C53" s="1"/>
      <c r="D53" s="1"/>
      <c r="E53" s="1"/>
      <c r="F53" s="1"/>
      <c r="G53" s="1"/>
      <c r="H53" s="1"/>
    </row>
    <row r="54" spans="1:8">
      <c r="B54" s="1"/>
      <c r="C54" s="1"/>
      <c r="D54" s="1"/>
      <c r="E54" s="1"/>
      <c r="F54" s="1"/>
      <c r="G54" s="1"/>
      <c r="H54" s="1"/>
    </row>
    <row r="55" spans="1:8">
      <c r="B55" s="1"/>
      <c r="C55" s="1"/>
      <c r="D55" s="1"/>
      <c r="E55" s="1"/>
      <c r="F55" s="1"/>
      <c r="G55" s="1"/>
      <c r="H55" s="1"/>
    </row>
    <row r="56" spans="1:8">
      <c r="B56" s="1"/>
      <c r="C56" s="1"/>
      <c r="D56" s="1"/>
      <c r="E56" s="1"/>
      <c r="F56" s="1"/>
      <c r="G56" s="1"/>
      <c r="H56" s="1"/>
    </row>
    <row r="57" spans="1:8">
      <c r="B57" s="1"/>
      <c r="C57" s="1"/>
      <c r="D57" s="1"/>
      <c r="E57" s="1"/>
      <c r="F57" s="1"/>
      <c r="G57" s="1"/>
      <c r="H57" s="1"/>
    </row>
    <row r="58" spans="1:8">
      <c r="B58" s="1"/>
      <c r="C58" s="1"/>
      <c r="D58" s="1"/>
      <c r="E58" s="1"/>
      <c r="F58" s="1"/>
      <c r="G58" s="1"/>
      <c r="H58" s="1"/>
    </row>
    <row r="59" spans="1:8">
      <c r="B59" s="1"/>
      <c r="C59" s="1"/>
      <c r="D59" s="1"/>
      <c r="E59" s="1"/>
      <c r="F59" s="1"/>
      <c r="G59" s="1"/>
      <c r="H59" s="1"/>
    </row>
    <row r="60" spans="1:8">
      <c r="B60" s="1"/>
      <c r="C60" s="1"/>
      <c r="D60" s="1"/>
      <c r="E60" s="1"/>
      <c r="F60" s="1"/>
      <c r="G60" s="1"/>
      <c r="H60" s="1"/>
    </row>
    <row r="61" spans="1:8">
      <c r="B61" s="1"/>
      <c r="C61" s="1"/>
      <c r="D61" s="1"/>
      <c r="E61" s="1"/>
      <c r="F61" s="1"/>
      <c r="G61" s="1"/>
      <c r="H61" s="1"/>
    </row>
    <row r="62" spans="1:8">
      <c r="B62" s="1"/>
      <c r="C62" s="1"/>
      <c r="D62" s="1"/>
      <c r="E62" s="1"/>
      <c r="F62" s="1"/>
      <c r="G62" s="1"/>
      <c r="H62" s="1"/>
    </row>
    <row r="63" spans="1:8">
      <c r="B63" s="1"/>
      <c r="C63" s="1"/>
      <c r="D63" s="1"/>
      <c r="E63" s="1"/>
      <c r="F63" s="1"/>
      <c r="G63" s="1"/>
      <c r="H63" s="1"/>
    </row>
    <row r="64" spans="1:8">
      <c r="B64" s="1"/>
      <c r="C64" s="1"/>
      <c r="D64" s="1"/>
      <c r="E64" s="1"/>
      <c r="F64" s="1"/>
      <c r="G64" s="1"/>
      <c r="H64" s="1"/>
    </row>
    <row r="65" spans="2:8">
      <c r="B65" s="1"/>
      <c r="C65" s="1"/>
      <c r="D65" s="1"/>
      <c r="E65" s="1"/>
      <c r="F65" s="1"/>
      <c r="G65" s="1"/>
      <c r="H65" s="1"/>
    </row>
    <row r="66" spans="2:8">
      <c r="B66" s="1"/>
      <c r="C66" s="1"/>
      <c r="D66" s="1"/>
      <c r="E66" s="1"/>
      <c r="F66" s="1"/>
      <c r="G66" s="1"/>
      <c r="H66" s="1"/>
    </row>
    <row r="67" spans="2:8">
      <c r="B67" s="1"/>
      <c r="C67" s="1"/>
      <c r="D67" s="1"/>
      <c r="E67" s="1"/>
      <c r="F67" s="1"/>
      <c r="G67" s="1"/>
      <c r="H67" s="1"/>
    </row>
    <row r="68" spans="2:8">
      <c r="B68" s="1"/>
      <c r="C68" s="1"/>
      <c r="D68" s="1"/>
      <c r="E68" s="1"/>
      <c r="F68" s="1"/>
      <c r="G68" s="1"/>
      <c r="H68" s="1"/>
    </row>
    <row r="69" spans="2:8">
      <c r="B69" s="1"/>
      <c r="C69" s="1"/>
      <c r="D69" s="1"/>
      <c r="E69" s="1"/>
      <c r="F69" s="1"/>
      <c r="G69" s="1"/>
      <c r="H69" s="1"/>
    </row>
    <row r="70" spans="2:8">
      <c r="B70" s="1"/>
      <c r="C70" s="1"/>
      <c r="D70" s="1"/>
      <c r="E70" s="1"/>
      <c r="F70" s="1"/>
      <c r="G70" s="1"/>
      <c r="H70" s="1"/>
    </row>
    <row r="71" spans="2:8">
      <c r="B71" s="1"/>
      <c r="C71" s="1"/>
      <c r="D71" s="1"/>
      <c r="E71" s="1"/>
      <c r="F71" s="1"/>
      <c r="G71" s="1"/>
      <c r="H71" s="1"/>
    </row>
    <row r="72" spans="2:8">
      <c r="B72" s="1"/>
      <c r="C72" s="1"/>
      <c r="D72" s="1"/>
      <c r="E72" s="1"/>
      <c r="F72" s="1"/>
      <c r="G72" s="1"/>
      <c r="H72" s="1"/>
    </row>
  </sheetData>
  <mergeCells count="1">
    <mergeCell ref="A1:G1"/>
  </mergeCells>
  <phoneticPr fontId="0" type="noConversion"/>
  <pageMargins left="0.75" right="0.75" top="1" bottom="1" header="0.5" footer="0.5"/>
  <pageSetup paperSize="9" orientation="portrait" r:id="rId1"/>
  <headerFooter alignWithMargins="0">
    <oddHeader>&amp;C&amp;"Calibri"&amp;10&amp;K000000 Restricted&amp;1#_x000D_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06"/>
  <sheetViews>
    <sheetView showGridLines="0" zoomScaleNormal="100" workbookViewId="0">
      <selection activeCell="A2" sqref="A2"/>
    </sheetView>
  </sheetViews>
  <sheetFormatPr defaultRowHeight="12.5"/>
  <cols>
    <col min="1" max="1" width="11" customWidth="1"/>
    <col min="2" max="2" width="13.1796875" customWidth="1"/>
    <col min="3" max="4" width="12.26953125" customWidth="1"/>
    <col min="5" max="8" width="9.7265625" customWidth="1"/>
  </cols>
  <sheetData>
    <row r="1" spans="1:9" ht="18" customHeight="1">
      <c r="A1" s="8" t="s">
        <v>181</v>
      </c>
      <c r="I1" s="20"/>
    </row>
    <row r="2" spans="1:9" ht="12.75" customHeight="1">
      <c r="B2" s="64"/>
      <c r="I2" s="19"/>
    </row>
    <row r="3" spans="1:9" ht="12.75" customHeight="1">
      <c r="A3" s="7" t="s">
        <v>182</v>
      </c>
      <c r="B3" s="64"/>
      <c r="I3" s="19"/>
    </row>
    <row r="4" spans="1:9" s="39" customFormat="1" ht="29.25" customHeight="1">
      <c r="A4" s="65" t="s">
        <v>183</v>
      </c>
      <c r="B4" s="66" t="s">
        <v>184</v>
      </c>
      <c r="C4" s="66" t="s">
        <v>185</v>
      </c>
      <c r="D4" s="66" t="s">
        <v>186</v>
      </c>
      <c r="E4" s="66" t="s">
        <v>187</v>
      </c>
      <c r="F4" s="66" t="s">
        <v>188</v>
      </c>
      <c r="G4" s="66" t="s">
        <v>189</v>
      </c>
      <c r="H4" s="67" t="s">
        <v>110</v>
      </c>
      <c r="I4" s="40"/>
    </row>
    <row r="5" spans="1:9" ht="12.75" customHeight="1">
      <c r="A5" s="7">
        <v>1996</v>
      </c>
      <c r="B5" s="3">
        <v>667.65499999999997</v>
      </c>
      <c r="C5" s="1">
        <v>420.46699999999998</v>
      </c>
      <c r="D5" s="1">
        <v>372.77</v>
      </c>
      <c r="E5" s="1">
        <v>48.906999999999996</v>
      </c>
      <c r="F5" s="1">
        <v>122.304</v>
      </c>
      <c r="G5" s="1">
        <v>102.47799999999999</v>
      </c>
      <c r="H5" s="68">
        <f>SUM(B5:G5)</f>
        <v>1734.5809999999999</v>
      </c>
      <c r="I5" s="19"/>
    </row>
    <row r="6" spans="1:9" ht="12.75" customHeight="1">
      <c r="A6" s="7">
        <v>1997</v>
      </c>
      <c r="B6" s="3">
        <v>871.57299999999998</v>
      </c>
      <c r="C6" s="1">
        <v>561.50900000000001</v>
      </c>
      <c r="D6" s="1">
        <v>335.524</v>
      </c>
      <c r="E6" s="1">
        <v>95.126999999999995</v>
      </c>
      <c r="F6" s="1">
        <v>118.78100000000001</v>
      </c>
      <c r="G6" s="1">
        <v>129.255</v>
      </c>
      <c r="H6" s="68">
        <f t="shared" ref="H6:H18" si="0">SUM(B6:G6)</f>
        <v>2111.7689999999998</v>
      </c>
      <c r="I6" s="19"/>
    </row>
    <row r="7" spans="1:9" ht="12.75" customHeight="1">
      <c r="A7" s="7">
        <v>1998</v>
      </c>
      <c r="B7" s="3">
        <v>997.971</v>
      </c>
      <c r="C7" s="1">
        <v>566.803</v>
      </c>
      <c r="D7" s="1">
        <v>453.40699999999998</v>
      </c>
      <c r="E7" s="1">
        <v>101.126</v>
      </c>
      <c r="F7" s="1">
        <v>133.602</v>
      </c>
      <c r="G7" s="1">
        <v>164.267</v>
      </c>
      <c r="H7" s="68">
        <f t="shared" si="0"/>
        <v>2417.1759999999995</v>
      </c>
      <c r="I7" s="19"/>
    </row>
    <row r="8" spans="1:9" ht="12.75" customHeight="1">
      <c r="A8" s="7">
        <v>1999</v>
      </c>
      <c r="B8" s="3">
        <v>1065.423</v>
      </c>
      <c r="C8" s="1">
        <v>598.14599999999996</v>
      </c>
      <c r="D8" s="1">
        <v>384.56299999999999</v>
      </c>
      <c r="E8" s="1">
        <v>124.092</v>
      </c>
      <c r="F8" s="1">
        <v>131.33000000000001</v>
      </c>
      <c r="G8" s="1">
        <v>172.15199999999999</v>
      </c>
      <c r="H8" s="68">
        <f t="shared" si="0"/>
        <v>2475.7060000000001</v>
      </c>
      <c r="I8" s="19"/>
    </row>
    <row r="9" spans="1:9" ht="12.75" customHeight="1">
      <c r="A9" s="7">
        <v>2000</v>
      </c>
      <c r="B9" s="3">
        <v>1274.3620000000001</v>
      </c>
      <c r="C9" s="1">
        <v>760.32</v>
      </c>
      <c r="D9" s="1">
        <v>387.161</v>
      </c>
      <c r="E9" s="1">
        <v>152.685</v>
      </c>
      <c r="F9" s="1">
        <v>165.83699999999999</v>
      </c>
      <c r="G9" s="1">
        <v>231.602</v>
      </c>
      <c r="H9" s="68">
        <f t="shared" si="0"/>
        <v>2971.9670000000001</v>
      </c>
      <c r="I9" s="19"/>
    </row>
    <row r="10" spans="1:9" ht="12.75" customHeight="1">
      <c r="A10" s="7">
        <v>2001</v>
      </c>
      <c r="B10" s="3">
        <v>1380.4739999999999</v>
      </c>
      <c r="C10" s="1">
        <v>868.88499999999999</v>
      </c>
      <c r="D10" s="1">
        <v>430.18700000000001</v>
      </c>
      <c r="E10" s="1">
        <v>161.77199999999999</v>
      </c>
      <c r="F10" s="1">
        <v>153.506</v>
      </c>
      <c r="G10" s="1">
        <v>164.79</v>
      </c>
      <c r="H10" s="68">
        <f>SUM(B10:G10)</f>
        <v>3159.6139999999996</v>
      </c>
      <c r="I10" s="19"/>
    </row>
    <row r="11" spans="1:9" ht="12.75" customHeight="1">
      <c r="A11" s="7">
        <v>2002</v>
      </c>
      <c r="B11" s="3">
        <v>1409.7940000000001</v>
      </c>
      <c r="C11" s="1">
        <v>834.70399999999995</v>
      </c>
      <c r="D11" s="1">
        <v>472.40199999999999</v>
      </c>
      <c r="E11" s="1">
        <v>145.32</v>
      </c>
      <c r="F11" s="1">
        <v>259.10599999999999</v>
      </c>
      <c r="G11" s="1">
        <v>158.77600000000001</v>
      </c>
      <c r="H11" s="68">
        <f>SUM(B11:G11)</f>
        <v>3280.1019999999999</v>
      </c>
      <c r="I11" s="19"/>
    </row>
    <row r="12" spans="1:9" ht="12.75" customHeight="1">
      <c r="A12" s="7">
        <v>2003</v>
      </c>
      <c r="B12" s="3">
        <v>1366.8132158999999</v>
      </c>
      <c r="C12" s="1">
        <v>866.52743500000008</v>
      </c>
      <c r="D12" s="1">
        <v>507.69900000000001</v>
      </c>
      <c r="E12" s="1">
        <v>155.989</v>
      </c>
      <c r="F12" s="1">
        <v>257.94</v>
      </c>
      <c r="G12" s="1">
        <v>125.02558409999999</v>
      </c>
      <c r="H12" s="68">
        <f>SUM(B12:G12)</f>
        <v>3279.9942350000001</v>
      </c>
      <c r="I12" s="19"/>
    </row>
    <row r="13" spans="1:9" ht="12.75" customHeight="1">
      <c r="A13" s="7">
        <v>2004</v>
      </c>
      <c r="B13" s="3">
        <v>1446.4503872</v>
      </c>
      <c r="C13" s="1">
        <v>1114.0039168000001</v>
      </c>
      <c r="D13" s="1">
        <v>554.65379570000005</v>
      </c>
      <c r="E13" s="1">
        <v>323.15054659999998</v>
      </c>
      <c r="F13" s="1">
        <v>259.33699999999999</v>
      </c>
      <c r="G13" s="1">
        <v>203.11674960000002</v>
      </c>
      <c r="H13" s="68">
        <f t="shared" si="0"/>
        <v>3900.7123958999996</v>
      </c>
      <c r="I13" s="19"/>
    </row>
    <row r="14" spans="1:9" ht="12.75" customHeight="1">
      <c r="A14" s="7">
        <v>2005</v>
      </c>
      <c r="B14" s="3">
        <v>1729.4972255875898</v>
      </c>
      <c r="C14" s="1">
        <v>1287.40760828257</v>
      </c>
      <c r="D14" s="1">
        <v>723.65186794406998</v>
      </c>
      <c r="E14" s="1">
        <v>362.37566239566297</v>
      </c>
      <c r="F14" s="1">
        <v>254.19910798800001</v>
      </c>
      <c r="G14" s="1">
        <v>225.43393891092398</v>
      </c>
      <c r="H14" s="68">
        <f t="shared" si="0"/>
        <v>4582.5654111088161</v>
      </c>
      <c r="I14" s="19"/>
    </row>
    <row r="15" spans="1:9" ht="12.75" customHeight="1">
      <c r="A15" s="7">
        <v>2006</v>
      </c>
      <c r="B15" s="3">
        <v>2044.1955912204699</v>
      </c>
      <c r="C15" s="1">
        <v>1445.42194679402</v>
      </c>
      <c r="D15" s="1">
        <v>790.09783428092305</v>
      </c>
      <c r="E15" s="1">
        <v>380.85703579158599</v>
      </c>
      <c r="F15" s="1">
        <v>196.72836802699999</v>
      </c>
      <c r="G15" s="1">
        <v>292.59833276695298</v>
      </c>
      <c r="H15" s="68">
        <f t="shared" si="0"/>
        <v>5149.8991088809516</v>
      </c>
      <c r="I15" s="19"/>
    </row>
    <row r="16" spans="1:9" ht="12.75" customHeight="1">
      <c r="A16" s="7">
        <v>2007</v>
      </c>
      <c r="B16" s="3">
        <v>2738.8898853999999</v>
      </c>
      <c r="C16" s="3">
        <v>1539.71450115834</v>
      </c>
      <c r="D16" s="3">
        <v>822.47539509794899</v>
      </c>
      <c r="E16" s="3">
        <v>419.01530766083101</v>
      </c>
      <c r="F16" s="3">
        <v>233.528134505</v>
      </c>
      <c r="G16" s="3">
        <v>329.61342511499998</v>
      </c>
      <c r="H16" s="68">
        <f>SUM(B16:G16)</f>
        <v>6083.2366489371198</v>
      </c>
      <c r="I16" s="19"/>
    </row>
    <row r="17" spans="1:9" ht="12.75" customHeight="1">
      <c r="A17" s="7">
        <v>2008</v>
      </c>
      <c r="B17" s="3">
        <v>3029.79940504351</v>
      </c>
      <c r="C17" s="3">
        <v>1842.655166171</v>
      </c>
      <c r="D17" s="3">
        <v>982.80585900000005</v>
      </c>
      <c r="E17" s="3">
        <v>389.31861806399996</v>
      </c>
      <c r="F17" s="3">
        <v>833.07617050199997</v>
      </c>
      <c r="G17" s="3">
        <v>387.10511890093801</v>
      </c>
      <c r="H17" s="68">
        <f t="shared" si="0"/>
        <v>7464.7603376814477</v>
      </c>
      <c r="I17" s="19"/>
    </row>
    <row r="18" spans="1:9" ht="12.75" customHeight="1">
      <c r="A18" s="7">
        <v>2009</v>
      </c>
      <c r="B18" s="3">
        <v>2902.1714007546698</v>
      </c>
      <c r="C18" s="3">
        <v>1832.16197530258</v>
      </c>
      <c r="D18" s="3">
        <v>1068.7883914469999</v>
      </c>
      <c r="E18" s="3">
        <v>390.61334842100001</v>
      </c>
      <c r="F18" s="3">
        <v>442.26200851299996</v>
      </c>
      <c r="G18" s="3">
        <v>327.10953910929499</v>
      </c>
      <c r="H18" s="68">
        <f t="shared" si="0"/>
        <v>6963.1066635475454</v>
      </c>
      <c r="I18" s="19"/>
    </row>
    <row r="19" spans="1:9" ht="12.75" customHeight="1">
      <c r="A19" s="7">
        <v>2010</v>
      </c>
      <c r="B19" s="3">
        <v>2908.9944922129998</v>
      </c>
      <c r="C19" s="3">
        <v>1894.108631823</v>
      </c>
      <c r="D19" s="3">
        <v>917.60055884400003</v>
      </c>
      <c r="E19" s="3">
        <v>414.95652459799999</v>
      </c>
      <c r="F19" s="3">
        <v>434.602507952</v>
      </c>
      <c r="G19" s="3">
        <v>446.36651030299998</v>
      </c>
      <c r="H19" s="68">
        <f t="shared" ref="H19:H26" si="1">SUM(B19:G19)</f>
        <v>7016.6292257330006</v>
      </c>
      <c r="I19" s="19"/>
    </row>
    <row r="20" spans="1:9" ht="12.75" customHeight="1">
      <c r="A20" s="7">
        <v>2011</v>
      </c>
      <c r="B20" s="3">
        <v>3067.5297864419999</v>
      </c>
      <c r="C20" s="3">
        <v>1884.535542009</v>
      </c>
      <c r="D20" s="3">
        <v>836.49115737800003</v>
      </c>
      <c r="E20" s="3">
        <v>412.30411097699999</v>
      </c>
      <c r="F20" s="3">
        <v>607.947616014</v>
      </c>
      <c r="G20" s="3">
        <v>820.009240116</v>
      </c>
      <c r="H20" s="68">
        <f t="shared" si="1"/>
        <v>7628.8174529360003</v>
      </c>
      <c r="I20" s="19"/>
    </row>
    <row r="21" spans="1:9" ht="12.75" customHeight="1">
      <c r="A21" s="7">
        <v>2012</v>
      </c>
      <c r="B21" s="3">
        <v>3264.1094553769999</v>
      </c>
      <c r="C21" s="3">
        <v>1819.834330575</v>
      </c>
      <c r="D21" s="3">
        <v>870.47099099699994</v>
      </c>
      <c r="E21" s="3">
        <v>496.097377354</v>
      </c>
      <c r="F21" s="3">
        <v>612.46</v>
      </c>
      <c r="G21" s="3">
        <v>742.79100000000005</v>
      </c>
      <c r="H21" s="68">
        <f t="shared" si="1"/>
        <v>7805.7631543030002</v>
      </c>
      <c r="I21" s="19"/>
    </row>
    <row r="22" spans="1:9" ht="12.75" customHeight="1">
      <c r="A22" s="7">
        <v>2013</v>
      </c>
      <c r="B22" s="3">
        <v>3341.4709000520002</v>
      </c>
      <c r="C22" s="3">
        <v>2033.461797793</v>
      </c>
      <c r="D22" s="3">
        <v>947.71589147999998</v>
      </c>
      <c r="E22" s="3">
        <v>578.29754721799998</v>
      </c>
      <c r="F22" s="3">
        <v>437.075485184</v>
      </c>
      <c r="G22" s="3">
        <v>769.89079117899996</v>
      </c>
      <c r="H22" s="68">
        <f t="shared" si="1"/>
        <v>8107.9124129060001</v>
      </c>
      <c r="I22" s="19"/>
    </row>
    <row r="23" spans="1:9" ht="12.75" customHeight="1">
      <c r="A23" s="7">
        <v>2014</v>
      </c>
      <c r="B23" s="3">
        <v>3745.9450000000002</v>
      </c>
      <c r="C23" s="3">
        <v>2289.5590000000002</v>
      </c>
      <c r="D23" s="3">
        <v>968.54</v>
      </c>
      <c r="E23" s="3">
        <v>581.32566094000003</v>
      </c>
      <c r="F23" s="3">
        <v>737.03374111000005</v>
      </c>
      <c r="G23" s="3">
        <v>923.40777619999994</v>
      </c>
      <c r="H23" s="68">
        <f t="shared" si="1"/>
        <v>9245.8111782500018</v>
      </c>
      <c r="I23" s="19"/>
    </row>
    <row r="24" spans="1:9" ht="12.75" customHeight="1">
      <c r="A24" s="7">
        <v>2015</v>
      </c>
      <c r="B24" s="3">
        <v>3817.3130000000001</v>
      </c>
      <c r="C24" s="3">
        <v>2310.134</v>
      </c>
      <c r="D24" s="3">
        <v>920.16700000000003</v>
      </c>
      <c r="E24" s="3">
        <v>563.43399999999997</v>
      </c>
      <c r="F24" s="3">
        <v>613.401206</v>
      </c>
      <c r="G24" s="3">
        <v>705.35020020000002</v>
      </c>
      <c r="H24" s="68">
        <f t="shared" si="1"/>
        <v>8929.7994062000016</v>
      </c>
      <c r="I24" s="19"/>
    </row>
    <row r="25" spans="1:9" ht="12.75" customHeight="1">
      <c r="A25" s="7">
        <v>2016</v>
      </c>
      <c r="B25" s="3">
        <v>4125.8059999999996</v>
      </c>
      <c r="C25" s="3">
        <v>2560.84</v>
      </c>
      <c r="D25" s="3">
        <v>932.46699999999998</v>
      </c>
      <c r="E25" s="3">
        <v>503.15600000000001</v>
      </c>
      <c r="F25" s="3">
        <v>587.976</v>
      </c>
      <c r="G25" s="3">
        <v>714.16899999999998</v>
      </c>
      <c r="H25" s="68">
        <f t="shared" si="1"/>
        <v>9424.4139999999989</v>
      </c>
      <c r="I25" s="19"/>
    </row>
    <row r="26" spans="1:9" ht="12.75" customHeight="1">
      <c r="A26" s="7">
        <v>2017</v>
      </c>
      <c r="B26" s="3">
        <v>5304.3</v>
      </c>
      <c r="C26" s="3">
        <v>2418.21</v>
      </c>
      <c r="D26" s="3">
        <v>1491.114</v>
      </c>
      <c r="E26" s="3">
        <v>524.72995419999995</v>
      </c>
      <c r="F26" s="3">
        <v>855.50434419999999</v>
      </c>
      <c r="G26" s="3">
        <v>1356.3979999999999</v>
      </c>
      <c r="H26" s="68">
        <f t="shared" si="1"/>
        <v>11950.2562984</v>
      </c>
      <c r="I26" s="19"/>
    </row>
    <row r="27" spans="1:9" ht="12.75" customHeight="1">
      <c r="A27" s="7">
        <v>2018</v>
      </c>
      <c r="B27" s="3">
        <v>4280.6850000000004</v>
      </c>
      <c r="C27" s="3">
        <v>2508.8009999999999</v>
      </c>
      <c r="D27" s="3">
        <v>926.74400000000003</v>
      </c>
      <c r="E27" s="3">
        <v>293.67200000000003</v>
      </c>
      <c r="F27" s="3">
        <v>399.54199999999997</v>
      </c>
      <c r="G27" s="3">
        <v>862.36500000000001</v>
      </c>
      <c r="H27" s="68">
        <f t="shared" ref="H27:H33" si="2">SUM(B27:G27)</f>
        <v>9271.8089999999993</v>
      </c>
      <c r="I27" s="19"/>
    </row>
    <row r="28" spans="1:9" ht="12.75" customHeight="1">
      <c r="A28" s="7">
        <v>2019</v>
      </c>
      <c r="B28" s="3">
        <v>4581.0820000000003</v>
      </c>
      <c r="C28" s="3">
        <v>2397.0970000000002</v>
      </c>
      <c r="D28" s="3">
        <v>1034.5429999999999</v>
      </c>
      <c r="E28" s="3">
        <v>323.483</v>
      </c>
      <c r="F28" s="3">
        <v>506.786</v>
      </c>
      <c r="G28" s="3">
        <v>860.83199999999999</v>
      </c>
      <c r="H28" s="68">
        <f t="shared" si="2"/>
        <v>9703.8230000000003</v>
      </c>
      <c r="I28" s="19"/>
    </row>
    <row r="29" spans="1:9" ht="12.75" customHeight="1">
      <c r="A29" s="7">
        <v>2020</v>
      </c>
      <c r="B29" s="3">
        <v>4447.38</v>
      </c>
      <c r="C29" s="3">
        <v>2669.8110000000001</v>
      </c>
      <c r="D29" s="3">
        <v>1206.164</v>
      </c>
      <c r="E29" s="3">
        <v>342.601</v>
      </c>
      <c r="F29" s="3">
        <v>583.45500000000004</v>
      </c>
      <c r="G29" s="3">
        <v>1250.768</v>
      </c>
      <c r="H29" s="68">
        <f t="shared" si="2"/>
        <v>10500.179000000002</v>
      </c>
      <c r="I29" s="19"/>
    </row>
    <row r="30" spans="1:9" s="2" customFormat="1" ht="12.75" customHeight="1">
      <c r="A30" s="7">
        <v>2021</v>
      </c>
      <c r="B30" s="3">
        <v>4745.3879999999999</v>
      </c>
      <c r="C30" s="3">
        <v>2621.8440000000001</v>
      </c>
      <c r="D30" s="3">
        <v>1161.3320000000001</v>
      </c>
      <c r="E30" s="3">
        <v>393.69200000000001</v>
      </c>
      <c r="F30" s="3">
        <v>527.09500000000003</v>
      </c>
      <c r="G30" s="3">
        <v>1353.605</v>
      </c>
      <c r="H30" s="68">
        <f t="shared" si="2"/>
        <v>10802.956</v>
      </c>
      <c r="I30" s="175"/>
    </row>
    <row r="31" spans="1:9" s="2" customFormat="1" ht="12.75" customHeight="1">
      <c r="A31" s="7">
        <v>2022</v>
      </c>
      <c r="B31" s="3">
        <v>5401.2886768999997</v>
      </c>
      <c r="C31" s="3">
        <v>3041.7452422000001</v>
      </c>
      <c r="D31" s="3">
        <v>1188.8629968</v>
      </c>
      <c r="E31" s="3">
        <v>322.63533030000002</v>
      </c>
      <c r="F31" s="3">
        <v>1861.0731857999999</v>
      </c>
      <c r="G31" s="3">
        <v>1394.6658930999999</v>
      </c>
      <c r="H31" s="68">
        <f t="shared" si="2"/>
        <v>13210.2713251</v>
      </c>
      <c r="I31" s="175"/>
    </row>
    <row r="32" spans="1:9" s="2" customFormat="1" ht="12.75" customHeight="1">
      <c r="A32" s="7">
        <v>2023</v>
      </c>
      <c r="B32" s="3">
        <v>5448.1349676</v>
      </c>
      <c r="C32" s="3">
        <v>2919.2142788000001</v>
      </c>
      <c r="D32" s="3">
        <v>1319.1194644</v>
      </c>
      <c r="E32" s="3">
        <v>372.95271289999999</v>
      </c>
      <c r="F32" s="3">
        <v>1393.6922598000001</v>
      </c>
      <c r="G32" s="3">
        <v>1185.3423740999999</v>
      </c>
      <c r="H32" s="68">
        <f t="shared" si="2"/>
        <v>12638.456057600002</v>
      </c>
      <c r="I32" s="175"/>
    </row>
    <row r="33" spans="1:9" s="2" customFormat="1" ht="12.75" customHeight="1">
      <c r="A33" s="7">
        <v>2024</v>
      </c>
      <c r="B33" s="3">
        <v>5445.6915406999997</v>
      </c>
      <c r="C33" s="3">
        <v>3011.6964050000001</v>
      </c>
      <c r="D33" s="3">
        <v>1313.9490407000001</v>
      </c>
      <c r="E33" s="3">
        <v>433.14541439999999</v>
      </c>
      <c r="F33" s="3">
        <v>1116.5892959</v>
      </c>
      <c r="G33" s="3">
        <v>1157.8463482</v>
      </c>
      <c r="H33" s="68">
        <f t="shared" si="2"/>
        <v>12478.9180449</v>
      </c>
      <c r="I33" s="175"/>
    </row>
    <row r="34" spans="1:9" ht="12.75" customHeight="1">
      <c r="A34" s="7"/>
      <c r="B34" s="3"/>
      <c r="C34" s="3"/>
      <c r="D34" s="3"/>
      <c r="E34" s="3"/>
      <c r="F34" s="3"/>
      <c r="G34" s="3"/>
      <c r="H34" s="68"/>
      <c r="I34" s="19"/>
    </row>
    <row r="35" spans="1:9" ht="12.75" customHeight="1">
      <c r="A35" s="7" t="s">
        <v>190</v>
      </c>
      <c r="B35" s="3"/>
      <c r="C35" s="1"/>
      <c r="D35" s="1"/>
      <c r="E35" s="1"/>
      <c r="F35" s="1"/>
      <c r="G35" s="1"/>
      <c r="H35" s="68"/>
      <c r="I35" s="19"/>
    </row>
    <row r="36" spans="1:9" ht="39" customHeight="1">
      <c r="A36" s="65" t="s">
        <v>183</v>
      </c>
      <c r="B36" s="66" t="s">
        <v>191</v>
      </c>
      <c r="C36" s="66" t="s">
        <v>192</v>
      </c>
      <c r="D36" s="66" t="s">
        <v>193</v>
      </c>
      <c r="E36" s="66" t="s">
        <v>188</v>
      </c>
      <c r="F36" s="66" t="s">
        <v>194</v>
      </c>
      <c r="G36" s="66" t="s">
        <v>195</v>
      </c>
      <c r="H36" s="67" t="s">
        <v>110</v>
      </c>
      <c r="I36" s="19"/>
    </row>
    <row r="37" spans="1:9" ht="12.75" customHeight="1">
      <c r="A37" s="7">
        <v>1996</v>
      </c>
      <c r="B37" s="3">
        <v>795.197</v>
      </c>
      <c r="C37" s="3">
        <v>456.89100000000002</v>
      </c>
      <c r="D37" s="3">
        <v>151.642</v>
      </c>
      <c r="E37" s="3">
        <v>118.849</v>
      </c>
      <c r="F37" s="3">
        <v>120.11</v>
      </c>
      <c r="G37" s="3">
        <v>91.893000000000001</v>
      </c>
      <c r="H37" s="68">
        <f>SUM(B37:G37)</f>
        <v>1734.5819999999999</v>
      </c>
      <c r="I37" s="19"/>
    </row>
    <row r="38" spans="1:9" ht="12.75" customHeight="1">
      <c r="A38" s="7">
        <v>1997</v>
      </c>
      <c r="B38" s="3">
        <v>936.78499999999997</v>
      </c>
      <c r="C38" s="3">
        <v>547.18299999999999</v>
      </c>
      <c r="D38" s="3">
        <v>231.8</v>
      </c>
      <c r="E38" s="3">
        <v>119.521</v>
      </c>
      <c r="F38" s="3">
        <v>158.06899999999999</v>
      </c>
      <c r="G38" s="3">
        <v>118.411</v>
      </c>
      <c r="H38" s="68">
        <f>SUM(B38:G38)</f>
        <v>2111.7689999999998</v>
      </c>
      <c r="I38" s="19"/>
    </row>
    <row r="39" spans="1:9" ht="12.75" customHeight="1">
      <c r="A39" s="7">
        <v>1998</v>
      </c>
      <c r="B39" s="3">
        <v>974.88900000000001</v>
      </c>
      <c r="C39" s="3">
        <v>687.98699999999997</v>
      </c>
      <c r="D39" s="3">
        <v>310.31700000000001</v>
      </c>
      <c r="E39" s="3">
        <v>130.964</v>
      </c>
      <c r="F39" s="3">
        <v>196.39400000000001</v>
      </c>
      <c r="G39" s="3">
        <v>116.624</v>
      </c>
      <c r="H39" s="68">
        <f t="shared" ref="H39:H46" si="3">SUM(B39:G39)</f>
        <v>2417.1750000000002</v>
      </c>
      <c r="I39" s="19"/>
    </row>
    <row r="40" spans="1:9" ht="12.75" customHeight="1">
      <c r="A40" s="7">
        <v>1999</v>
      </c>
      <c r="B40" s="3">
        <v>1030.1790000000001</v>
      </c>
      <c r="C40" s="3">
        <v>601.03399999999999</v>
      </c>
      <c r="D40" s="3">
        <v>378.21699999999998</v>
      </c>
      <c r="E40" s="3">
        <v>121.755</v>
      </c>
      <c r="F40" s="3">
        <v>220.12299999999999</v>
      </c>
      <c r="G40" s="3">
        <v>124.4</v>
      </c>
      <c r="H40" s="68">
        <f t="shared" si="3"/>
        <v>2475.7080000000005</v>
      </c>
      <c r="I40" s="19"/>
    </row>
    <row r="41" spans="1:9" ht="12.75" customHeight="1">
      <c r="A41" s="7">
        <v>2000</v>
      </c>
      <c r="B41" s="3">
        <v>1184.8230000000001</v>
      </c>
      <c r="C41" s="3">
        <v>757.05399999999997</v>
      </c>
      <c r="D41" s="3">
        <v>421.13400000000001</v>
      </c>
      <c r="E41" s="3">
        <v>161.72</v>
      </c>
      <c r="F41" s="3">
        <v>284.03399999999999</v>
      </c>
      <c r="G41" s="3">
        <v>163.202</v>
      </c>
      <c r="H41" s="68">
        <f t="shared" si="3"/>
        <v>2971.9669999999996</v>
      </c>
      <c r="I41" s="19"/>
    </row>
    <row r="42" spans="1:9" ht="12.75" customHeight="1">
      <c r="A42" s="7">
        <v>2001</v>
      </c>
      <c r="B42" s="3">
        <v>1268.5930000000001</v>
      </c>
      <c r="C42" s="3">
        <v>881.79899999999998</v>
      </c>
      <c r="D42" s="3">
        <v>492.29899999999998</v>
      </c>
      <c r="E42" s="3">
        <v>150.05600000000001</v>
      </c>
      <c r="F42" s="3">
        <v>199.47200000000001</v>
      </c>
      <c r="G42" s="3">
        <v>167.39599999999999</v>
      </c>
      <c r="H42" s="68">
        <f t="shared" si="3"/>
        <v>3159.6150000000002</v>
      </c>
      <c r="I42" s="19"/>
    </row>
    <row r="43" spans="1:9" ht="12.75" customHeight="1">
      <c r="A43" s="7">
        <v>2002</v>
      </c>
      <c r="B43" s="3">
        <v>1324.15</v>
      </c>
      <c r="C43" s="3">
        <v>828.35599999999999</v>
      </c>
      <c r="D43" s="3">
        <v>476.87299999999999</v>
      </c>
      <c r="E43" s="3">
        <v>282.02699999999999</v>
      </c>
      <c r="F43" s="3">
        <v>213.64699999999999</v>
      </c>
      <c r="G43" s="3">
        <v>155.04900000000001</v>
      </c>
      <c r="H43" s="68">
        <f t="shared" si="3"/>
        <v>3280.1020000000003</v>
      </c>
      <c r="I43" s="19"/>
    </row>
    <row r="44" spans="1:9" ht="12.75" customHeight="1">
      <c r="A44" s="7">
        <v>2003</v>
      </c>
      <c r="B44" s="3">
        <v>1383.7819999999999</v>
      </c>
      <c r="C44" s="3">
        <v>787.19399999999996</v>
      </c>
      <c r="D44" s="3">
        <v>443.85700000000003</v>
      </c>
      <c r="E44" s="3">
        <v>283.65300000000002</v>
      </c>
      <c r="F44" s="3">
        <v>215.10256460000002</v>
      </c>
      <c r="G44" s="3">
        <v>166.40578719999999</v>
      </c>
      <c r="H44" s="68">
        <f t="shared" si="3"/>
        <v>3279.9943517999995</v>
      </c>
      <c r="I44" s="19"/>
    </row>
    <row r="45" spans="1:9" ht="12.75" customHeight="1">
      <c r="A45" s="7">
        <v>2004</v>
      </c>
      <c r="B45" s="3">
        <v>1451.6138908999999</v>
      </c>
      <c r="C45" s="3">
        <v>1066.9200312</v>
      </c>
      <c r="D45" s="3">
        <v>539.95699999999999</v>
      </c>
      <c r="E45" s="3">
        <v>285.32299999999998</v>
      </c>
      <c r="F45" s="3">
        <v>345.21088350000002</v>
      </c>
      <c r="G45" s="3">
        <v>211.687375</v>
      </c>
      <c r="H45" s="68">
        <f t="shared" si="3"/>
        <v>3900.7121805999996</v>
      </c>
      <c r="I45" s="19"/>
    </row>
    <row r="46" spans="1:9" ht="12.75" customHeight="1">
      <c r="A46" s="7">
        <v>2005</v>
      </c>
      <c r="B46" s="3">
        <v>1640.6981625334001</v>
      </c>
      <c r="C46" s="3">
        <v>1217.5829964623199</v>
      </c>
      <c r="D46" s="3">
        <v>817.25522100000001</v>
      </c>
      <c r="E46" s="3">
        <v>254.69613598799998</v>
      </c>
      <c r="F46" s="3">
        <v>424.98704708818605</v>
      </c>
      <c r="G46" s="3">
        <v>227.34585471447798</v>
      </c>
      <c r="H46" s="68">
        <f t="shared" si="3"/>
        <v>4582.5654177863844</v>
      </c>
      <c r="I46" s="19"/>
    </row>
    <row r="47" spans="1:9" ht="12.75" customHeight="1">
      <c r="A47" s="7">
        <v>2006</v>
      </c>
      <c r="B47" s="3">
        <v>1859.9194858780402</v>
      </c>
      <c r="C47" s="3">
        <v>1371.5672997765</v>
      </c>
      <c r="D47" s="3">
        <v>941.71380599999998</v>
      </c>
      <c r="E47" s="3">
        <v>216.72006825130001</v>
      </c>
      <c r="F47" s="3">
        <v>522.26747078963899</v>
      </c>
      <c r="G47" s="3">
        <v>237.68722682294199</v>
      </c>
      <c r="H47" s="68">
        <f t="shared" ref="H47:H54" si="4">SUM(B47:G47)</f>
        <v>5149.8753575184219</v>
      </c>
      <c r="I47" s="19"/>
    </row>
    <row r="48" spans="1:9" ht="12.75" customHeight="1">
      <c r="A48" s="7">
        <v>2007</v>
      </c>
      <c r="B48" s="3">
        <v>2031.551924588</v>
      </c>
      <c r="C48" s="3">
        <v>1543.698625382</v>
      </c>
      <c r="D48" s="3">
        <v>1277.9222769999999</v>
      </c>
      <c r="E48" s="3">
        <v>239.726330491</v>
      </c>
      <c r="F48" s="3">
        <v>696.61886483700005</v>
      </c>
      <c r="G48" s="3">
        <v>293.71858954499999</v>
      </c>
      <c r="H48" s="68">
        <f t="shared" si="4"/>
        <v>6083.236611843</v>
      </c>
      <c r="I48" s="19"/>
    </row>
    <row r="49" spans="1:9" ht="12.75" customHeight="1">
      <c r="A49" s="7">
        <v>2008</v>
      </c>
      <c r="B49" s="3">
        <v>2191.8374441840001</v>
      </c>
      <c r="C49" s="3">
        <v>2154.0522334819998</v>
      </c>
      <c r="D49" s="3">
        <v>1548.7097307839999</v>
      </c>
      <c r="E49" s="3">
        <v>781.8100396829999</v>
      </c>
      <c r="F49" s="3">
        <v>466.76504333299999</v>
      </c>
      <c r="G49" s="3">
        <v>321.58585272300002</v>
      </c>
      <c r="H49" s="68">
        <f t="shared" si="4"/>
        <v>7464.7603441889996</v>
      </c>
      <c r="I49" s="19"/>
    </row>
    <row r="50" spans="1:9" ht="12.75" customHeight="1">
      <c r="A50" s="7">
        <v>2009</v>
      </c>
      <c r="B50" s="3">
        <v>2308.6282613010999</v>
      </c>
      <c r="C50" s="3">
        <v>1737.87952320402</v>
      </c>
      <c r="D50" s="3">
        <v>1637.807107072</v>
      </c>
      <c r="E50" s="3">
        <v>426.80000026900001</v>
      </c>
      <c r="F50" s="3">
        <v>446.93016992941398</v>
      </c>
      <c r="G50" s="3">
        <v>405.06159167739099</v>
      </c>
      <c r="H50" s="68">
        <f t="shared" si="4"/>
        <v>6963.1066534529245</v>
      </c>
      <c r="I50" s="19"/>
    </row>
    <row r="51" spans="1:9" ht="12.75" customHeight="1">
      <c r="A51" s="7">
        <v>2010</v>
      </c>
      <c r="B51" s="3">
        <v>2440.0845097880001</v>
      </c>
      <c r="C51" s="3">
        <v>1322.19482088</v>
      </c>
      <c r="D51" s="3">
        <v>1846.8849314229999</v>
      </c>
      <c r="E51" s="3">
        <v>432.85543888299998</v>
      </c>
      <c r="F51" s="3">
        <v>567.24042352000004</v>
      </c>
      <c r="G51" s="3">
        <v>407.36903971999999</v>
      </c>
      <c r="H51" s="68">
        <f t="shared" si="4"/>
        <v>7016.6291642139995</v>
      </c>
      <c r="I51" s="19"/>
    </row>
    <row r="52" spans="1:9" ht="12.75" customHeight="1">
      <c r="A52" s="7">
        <v>2011</v>
      </c>
      <c r="B52" s="3">
        <v>2818.8472213370001</v>
      </c>
      <c r="C52" s="3">
        <v>1265.1536182259999</v>
      </c>
      <c r="D52" s="3">
        <v>2044.0330150120001</v>
      </c>
      <c r="E52" s="3">
        <v>576.79346983599999</v>
      </c>
      <c r="F52" s="3">
        <v>496.57034046699999</v>
      </c>
      <c r="G52" s="3">
        <v>427.41977182300002</v>
      </c>
      <c r="H52" s="68">
        <f t="shared" si="4"/>
        <v>7628.8174367010006</v>
      </c>
      <c r="I52" s="19"/>
    </row>
    <row r="53" spans="1:9" ht="12.75" customHeight="1">
      <c r="A53" s="7">
        <v>2012</v>
      </c>
      <c r="B53" s="3">
        <v>2949.8735371140001</v>
      </c>
      <c r="C53" s="3">
        <v>1146.4170468509999</v>
      </c>
      <c r="D53" s="3">
        <v>2154.0316494469998</v>
      </c>
      <c r="E53" s="3">
        <v>573.49300000000005</v>
      </c>
      <c r="F53" s="3">
        <v>510.15199999999999</v>
      </c>
      <c r="G53" s="3">
        <v>472.33100000000002</v>
      </c>
      <c r="H53" s="68">
        <f t="shared" si="4"/>
        <v>7806.2982334120006</v>
      </c>
      <c r="I53" s="19"/>
    </row>
    <row r="54" spans="1:9" ht="12.75" customHeight="1">
      <c r="A54" s="7">
        <v>2013</v>
      </c>
      <c r="B54" s="3">
        <v>3156.488587719</v>
      </c>
      <c r="C54" s="3">
        <v>1145.7174383040001</v>
      </c>
      <c r="D54" s="3">
        <v>2326.6349518520001</v>
      </c>
      <c r="E54" s="3">
        <v>423.151392004</v>
      </c>
      <c r="F54" s="3">
        <v>551.419780167</v>
      </c>
      <c r="G54" s="3">
        <v>504.50026539200002</v>
      </c>
      <c r="H54" s="68">
        <f t="shared" si="4"/>
        <v>8107.9124154379997</v>
      </c>
      <c r="I54" s="19"/>
    </row>
    <row r="55" spans="1:9" ht="12.75" customHeight="1">
      <c r="A55" s="7">
        <v>2014</v>
      </c>
      <c r="B55" s="3">
        <v>3456.1883843999999</v>
      </c>
      <c r="C55" s="3">
        <v>1417.1334151000001</v>
      </c>
      <c r="D55" s="3">
        <v>2592.2689897</v>
      </c>
      <c r="E55" s="3">
        <v>652.83468743000003</v>
      </c>
      <c r="F55" s="3">
        <v>574.25900000000001</v>
      </c>
      <c r="G55" s="3">
        <v>553.21542820000002</v>
      </c>
      <c r="H55" s="68">
        <f t="shared" ref="H55:H65" si="5">SUM(B55:G55)</f>
        <v>9245.8999048299993</v>
      </c>
      <c r="I55" s="19"/>
    </row>
    <row r="56" spans="1:9" ht="12.75" customHeight="1">
      <c r="A56" s="7">
        <v>2015</v>
      </c>
      <c r="B56" s="3">
        <v>3561.774136</v>
      </c>
      <c r="C56" s="3">
        <v>1142.0481213</v>
      </c>
      <c r="D56" s="3">
        <v>2601.0364258</v>
      </c>
      <c r="E56" s="3">
        <v>562.9920932</v>
      </c>
      <c r="F56" s="3">
        <v>484.9307589</v>
      </c>
      <c r="G56" s="3">
        <v>577.01700000000005</v>
      </c>
      <c r="H56" s="68">
        <f t="shared" si="5"/>
        <v>8929.7985351999996</v>
      </c>
      <c r="I56" s="19"/>
    </row>
    <row r="57" spans="1:9" ht="12.75" customHeight="1">
      <c r="A57" s="7">
        <v>2016</v>
      </c>
      <c r="B57" s="3">
        <v>3933.5479999999998</v>
      </c>
      <c r="C57" s="3">
        <v>1207.7576059</v>
      </c>
      <c r="D57" s="3">
        <v>2619.2261096000002</v>
      </c>
      <c r="E57" s="3">
        <v>542.73400000000004</v>
      </c>
      <c r="F57" s="3">
        <v>508.91</v>
      </c>
      <c r="G57" s="3">
        <v>612.23800000000006</v>
      </c>
      <c r="H57" s="68">
        <f t="shared" si="5"/>
        <v>9424.4137154999989</v>
      </c>
      <c r="I57" s="19"/>
    </row>
    <row r="58" spans="1:9" ht="12.75" customHeight="1">
      <c r="A58" s="7">
        <v>2017</v>
      </c>
      <c r="B58" s="3">
        <v>5520.4279999999999</v>
      </c>
      <c r="C58" s="3">
        <v>1383.4138204000001</v>
      </c>
      <c r="D58" s="3">
        <v>2734.8180000000002</v>
      </c>
      <c r="E58" s="3">
        <v>813.35077369999999</v>
      </c>
      <c r="F58" s="3">
        <v>764.00699999999995</v>
      </c>
      <c r="G58" s="3">
        <v>734.24300000000005</v>
      </c>
      <c r="H58" s="68">
        <f t="shared" si="5"/>
        <v>11950.2605941</v>
      </c>
      <c r="I58" s="19"/>
    </row>
    <row r="59" spans="1:9" ht="12.75" customHeight="1">
      <c r="A59" s="7">
        <v>2018</v>
      </c>
      <c r="B59" s="3">
        <v>4378.96</v>
      </c>
      <c r="C59" s="3">
        <v>1325.4659999999999</v>
      </c>
      <c r="D59" s="3">
        <v>2226.0740000000001</v>
      </c>
      <c r="E59" s="3">
        <v>373.65</v>
      </c>
      <c r="F59" s="3">
        <v>515.577</v>
      </c>
      <c r="G59" s="3">
        <v>452.08100000000002</v>
      </c>
      <c r="H59" s="68">
        <f t="shared" si="5"/>
        <v>9271.8079999999991</v>
      </c>
      <c r="I59" s="19"/>
    </row>
    <row r="60" spans="1:9" ht="12.75" customHeight="1">
      <c r="A60" s="7">
        <v>2019</v>
      </c>
      <c r="B60" s="3">
        <v>4665.6229999999996</v>
      </c>
      <c r="C60" s="3">
        <v>1248.5889999999999</v>
      </c>
      <c r="D60" s="3">
        <v>2247.1030000000001</v>
      </c>
      <c r="E60" s="3">
        <v>515.64099999999996</v>
      </c>
      <c r="F60" s="3">
        <v>541.33600000000001</v>
      </c>
      <c r="G60" s="3">
        <v>485.53</v>
      </c>
      <c r="H60" s="68">
        <f t="shared" si="5"/>
        <v>9703.8220000000001</v>
      </c>
      <c r="I60" s="19"/>
    </row>
    <row r="61" spans="1:9" ht="12.75" customHeight="1">
      <c r="A61" s="7">
        <v>2020</v>
      </c>
      <c r="B61" s="3">
        <v>5438.652</v>
      </c>
      <c r="C61" s="3">
        <v>1353.134</v>
      </c>
      <c r="D61" s="3">
        <v>2057.6790000000001</v>
      </c>
      <c r="E61" s="3">
        <v>612.24800000000005</v>
      </c>
      <c r="F61" s="3">
        <v>497.57100000000003</v>
      </c>
      <c r="G61" s="3">
        <v>540.89400000000001</v>
      </c>
      <c r="H61" s="68">
        <f t="shared" si="5"/>
        <v>10500.178</v>
      </c>
      <c r="I61" s="19"/>
    </row>
    <row r="62" spans="1:9" s="2" customFormat="1" ht="12.75" customHeight="1">
      <c r="A62" s="7">
        <v>2021</v>
      </c>
      <c r="B62" s="3">
        <v>6166.6809999999996</v>
      </c>
      <c r="C62" s="3">
        <v>933.06299999999999</v>
      </c>
      <c r="D62" s="3">
        <v>2168.027</v>
      </c>
      <c r="E62" s="3">
        <v>510.68799999999999</v>
      </c>
      <c r="F62" s="3">
        <v>433.15100000000001</v>
      </c>
      <c r="G62" s="3">
        <v>591.346</v>
      </c>
      <c r="H62" s="68">
        <f t="shared" si="5"/>
        <v>10802.956</v>
      </c>
      <c r="I62" s="175"/>
    </row>
    <row r="63" spans="1:9" s="2" customFormat="1" ht="12.75" customHeight="1">
      <c r="A63" s="7">
        <v>2022</v>
      </c>
      <c r="B63" s="3">
        <v>6379.1413726999999</v>
      </c>
      <c r="C63" s="3">
        <v>1282.6598379</v>
      </c>
      <c r="D63" s="3">
        <v>2532.2770918000001</v>
      </c>
      <c r="E63" s="3">
        <v>1953.0806396999999</v>
      </c>
      <c r="F63" s="3">
        <v>447.56003729999998</v>
      </c>
      <c r="G63" s="3">
        <v>615.55235100000004</v>
      </c>
      <c r="H63" s="68">
        <f t="shared" si="5"/>
        <v>13210.271330399999</v>
      </c>
      <c r="I63" s="175"/>
    </row>
    <row r="64" spans="1:9" s="2" customFormat="1" ht="12.75" customHeight="1">
      <c r="A64" s="7">
        <v>2023</v>
      </c>
      <c r="B64" s="3">
        <v>6402.9946466000001</v>
      </c>
      <c r="C64" s="3">
        <v>1059.9280859999999</v>
      </c>
      <c r="D64" s="3">
        <v>2578.0057410999998</v>
      </c>
      <c r="E64" s="3">
        <v>1504.0758662000001</v>
      </c>
      <c r="F64" s="3">
        <v>424.85468550000002</v>
      </c>
      <c r="G64" s="3">
        <v>668.59712630000001</v>
      </c>
      <c r="H64" s="68">
        <f t="shared" si="5"/>
        <v>12638.4561517</v>
      </c>
      <c r="I64" s="175"/>
    </row>
    <row r="65" spans="1:9" s="2" customFormat="1" ht="12.75" customHeight="1">
      <c r="A65" s="7">
        <v>2024</v>
      </c>
      <c r="B65" s="3">
        <v>6455.0740876999998</v>
      </c>
      <c r="C65" s="3">
        <v>1028.4770814999999</v>
      </c>
      <c r="D65" s="3">
        <v>2718.5460220999998</v>
      </c>
      <c r="E65" s="3">
        <v>1071.3084532</v>
      </c>
      <c r="F65" s="3">
        <v>492.16867050000002</v>
      </c>
      <c r="G65" s="3">
        <v>713.34373719999996</v>
      </c>
      <c r="H65" s="68">
        <f t="shared" si="5"/>
        <v>12478.918052199999</v>
      </c>
      <c r="I65" s="175"/>
    </row>
    <row r="66" spans="1:9" ht="9" customHeight="1">
      <c r="B66" s="1"/>
      <c r="C66" s="1"/>
      <c r="D66" s="1"/>
      <c r="G66" s="1"/>
      <c r="H66" s="68"/>
      <c r="I66" s="19"/>
    </row>
    <row r="67" spans="1:9">
      <c r="A67" s="69" t="s">
        <v>196</v>
      </c>
      <c r="B67" s="69"/>
      <c r="C67" s="69"/>
      <c r="D67" s="69"/>
      <c r="G67" s="1"/>
      <c r="H67" s="1"/>
    </row>
    <row r="68" spans="1:9" s="46" customFormat="1">
      <c r="A68" s="70" t="s">
        <v>197</v>
      </c>
      <c r="B68" s="70"/>
      <c r="C68" s="70"/>
      <c r="D68" s="70"/>
      <c r="G68" s="71"/>
      <c r="H68" s="71"/>
    </row>
    <row r="69" spans="1:9">
      <c r="A69" s="11" t="s">
        <v>198</v>
      </c>
      <c r="B69" s="72"/>
      <c r="C69" s="72"/>
      <c r="D69" s="72"/>
    </row>
    <row r="70" spans="1:9">
      <c r="A70" s="26" t="s">
        <v>199</v>
      </c>
      <c r="B70" s="1"/>
      <c r="C70" s="1"/>
      <c r="D70" s="1"/>
    </row>
    <row r="71" spans="1:9" s="46" customFormat="1">
      <c r="A71" s="74" t="s">
        <v>278</v>
      </c>
      <c r="G71" s="71"/>
      <c r="H71" s="71"/>
      <c r="I71" s="49"/>
    </row>
    <row r="72" spans="1:9" s="46" customFormat="1">
      <c r="A72" s="74" t="s">
        <v>279</v>
      </c>
      <c r="G72" s="71"/>
      <c r="H72" s="71"/>
      <c r="I72" s="49"/>
    </row>
    <row r="73" spans="1:9" s="46" customFormat="1">
      <c r="A73" s="74" t="s">
        <v>280</v>
      </c>
      <c r="G73" s="71"/>
      <c r="H73" s="71"/>
      <c r="I73" s="49"/>
    </row>
    <row r="74" spans="1:9" s="46" customFormat="1">
      <c r="A74" s="11" t="s">
        <v>281</v>
      </c>
      <c r="G74" s="71"/>
      <c r="H74" s="71"/>
      <c r="I74" s="49"/>
    </row>
    <row r="75" spans="1:9">
      <c r="A75" s="74" t="s">
        <v>282</v>
      </c>
      <c r="B75" s="1"/>
      <c r="C75" s="1"/>
      <c r="D75" s="1"/>
    </row>
    <row r="76" spans="1:9" ht="15" customHeight="1">
      <c r="A76" s="74" t="s">
        <v>306</v>
      </c>
      <c r="B76" s="1"/>
      <c r="C76" s="1"/>
      <c r="D76" s="1"/>
      <c r="G76" s="1"/>
      <c r="H76" s="1"/>
      <c r="I76" s="19"/>
    </row>
    <row r="77" spans="1:9" ht="15" customHeight="1">
      <c r="A77" s="73" t="s">
        <v>272</v>
      </c>
      <c r="B77" s="1"/>
      <c r="C77" s="1"/>
      <c r="D77" s="1"/>
      <c r="G77" s="1"/>
      <c r="H77" s="1"/>
    </row>
    <row r="78" spans="1:9" ht="15" customHeight="1">
      <c r="A78" t="s">
        <v>200</v>
      </c>
      <c r="B78" s="1"/>
      <c r="C78" s="1"/>
      <c r="D78" s="1"/>
      <c r="G78" s="1"/>
      <c r="H78" s="1"/>
    </row>
    <row r="79" spans="1:9" ht="15" customHeight="1">
      <c r="B79" s="1"/>
      <c r="C79" s="1"/>
      <c r="D79" s="1"/>
      <c r="G79" s="1"/>
      <c r="H79" s="1"/>
    </row>
    <row r="80" spans="1:9" ht="15" customHeight="1">
      <c r="B80" s="1"/>
      <c r="C80" s="1"/>
      <c r="D80" s="1"/>
      <c r="G80" s="1"/>
      <c r="H80" s="1"/>
    </row>
    <row r="81" spans="2:8" ht="15" customHeight="1">
      <c r="B81" s="1"/>
      <c r="C81" s="1"/>
      <c r="D81" s="1"/>
      <c r="G81" s="1"/>
      <c r="H81" s="1"/>
    </row>
    <row r="82" spans="2:8" ht="15" customHeight="1">
      <c r="B82" s="1"/>
      <c r="C82" s="1"/>
      <c r="D82" s="1"/>
      <c r="G82" s="1"/>
      <c r="H82" s="1"/>
    </row>
    <row r="83" spans="2:8" ht="15" customHeight="1">
      <c r="B83" s="1"/>
      <c r="C83" s="1"/>
      <c r="D83" s="1"/>
      <c r="G83" s="1"/>
      <c r="H83" s="1"/>
    </row>
    <row r="84" spans="2:8">
      <c r="B84" s="1"/>
      <c r="C84" s="1"/>
      <c r="D84" s="1"/>
      <c r="G84" s="1"/>
      <c r="H84" s="1"/>
    </row>
    <row r="85" spans="2:8">
      <c r="B85" s="1"/>
      <c r="C85" s="1"/>
      <c r="D85" s="1"/>
      <c r="G85" s="1"/>
      <c r="H85" s="1"/>
    </row>
    <row r="86" spans="2:8">
      <c r="B86" s="1"/>
      <c r="C86" s="1"/>
      <c r="D86" s="1"/>
      <c r="G86" s="1"/>
      <c r="H86" s="1"/>
    </row>
    <row r="87" spans="2:8">
      <c r="B87" s="1"/>
      <c r="C87" s="1"/>
      <c r="D87" s="1"/>
      <c r="G87" s="1"/>
      <c r="H87" s="1"/>
    </row>
    <row r="88" spans="2:8">
      <c r="B88" s="1"/>
      <c r="C88" s="1"/>
      <c r="D88" s="1"/>
      <c r="G88" s="1"/>
      <c r="H88" s="1"/>
    </row>
    <row r="89" spans="2:8">
      <c r="B89" s="1"/>
      <c r="C89" s="1"/>
      <c r="D89" s="1"/>
      <c r="G89" s="1"/>
      <c r="H89" s="1"/>
    </row>
    <row r="90" spans="2:8">
      <c r="B90" s="1"/>
      <c r="C90" s="1"/>
      <c r="D90" s="1"/>
      <c r="G90" s="1"/>
      <c r="H90" s="1"/>
    </row>
    <row r="91" spans="2:8">
      <c r="B91" s="1"/>
      <c r="C91" s="1"/>
      <c r="D91" s="1"/>
      <c r="G91" s="1"/>
      <c r="H91" s="1"/>
    </row>
    <row r="92" spans="2:8">
      <c r="B92" s="1"/>
      <c r="C92" s="1"/>
      <c r="D92" s="1"/>
      <c r="G92" s="1"/>
      <c r="H92" s="1"/>
    </row>
    <row r="93" spans="2:8">
      <c r="B93" s="1"/>
      <c r="C93" s="1"/>
      <c r="D93" s="1"/>
      <c r="G93" s="1"/>
      <c r="H93" s="1"/>
    </row>
    <row r="94" spans="2:8">
      <c r="B94" s="1"/>
      <c r="C94" s="1"/>
      <c r="D94" s="1"/>
      <c r="G94" s="1"/>
      <c r="H94" s="1"/>
    </row>
    <row r="95" spans="2:8">
      <c r="B95" s="1"/>
      <c r="C95" s="1"/>
      <c r="D95" s="1"/>
      <c r="G95" s="1"/>
      <c r="H95" s="1"/>
    </row>
    <row r="96" spans="2:8">
      <c r="B96" s="1"/>
      <c r="C96" s="1"/>
      <c r="D96" s="1"/>
      <c r="G96" s="1"/>
      <c r="H96" s="1"/>
    </row>
    <row r="97" spans="2:8">
      <c r="B97" s="1"/>
      <c r="C97" s="1"/>
      <c r="D97" s="1"/>
      <c r="G97" s="1"/>
      <c r="H97" s="1"/>
    </row>
    <row r="98" spans="2:8">
      <c r="B98" s="1"/>
      <c r="C98" s="1"/>
      <c r="D98" s="1"/>
      <c r="G98" s="1"/>
      <c r="H98" s="1"/>
    </row>
    <row r="99" spans="2:8">
      <c r="B99" s="1"/>
      <c r="C99" s="1"/>
      <c r="D99" s="1"/>
    </row>
    <row r="100" spans="2:8">
      <c r="B100" s="1"/>
      <c r="C100" s="1"/>
      <c r="D100" s="1"/>
    </row>
    <row r="101" spans="2:8">
      <c r="B101" s="1"/>
      <c r="C101" s="4"/>
    </row>
    <row r="102" spans="2:8">
      <c r="B102" s="1"/>
      <c r="C102" s="4"/>
    </row>
    <row r="103" spans="2:8">
      <c r="B103" s="1"/>
      <c r="C103" s="4"/>
    </row>
    <row r="106" spans="2:8">
      <c r="B106" s="1"/>
      <c r="C106" s="4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69" orientation="portrait" r:id="rId1"/>
  <headerFooter alignWithMargins="0">
    <oddHeader>&amp;C&amp;"Calibri"&amp;10&amp;K000000 Restricted&amp;1#_x000D_</oddHeader>
  </headerFooter>
  <colBreaks count="1" manualBreakCount="1">
    <brk id="8" max="1048575" man="1"/>
  </colBreaks>
  <ignoredErrors>
    <ignoredError sqref="H5:H16 H37:H65 H17:H33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97"/>
  <sheetViews>
    <sheetView showGridLines="0" zoomScaleNormal="100" workbookViewId="0">
      <selection activeCell="A3" sqref="A3"/>
    </sheetView>
  </sheetViews>
  <sheetFormatPr defaultRowHeight="12.5"/>
  <cols>
    <col min="1" max="1" width="12.7265625" customWidth="1"/>
    <col min="2" max="2" width="8.7265625" customWidth="1"/>
    <col min="9" max="9" width="2.1796875" customWidth="1"/>
  </cols>
  <sheetData>
    <row r="1" spans="1:11" ht="19.5" customHeight="1">
      <c r="A1" s="8" t="s">
        <v>201</v>
      </c>
      <c r="B1" s="7"/>
    </row>
    <row r="2" spans="1:11" ht="14.25" customHeight="1">
      <c r="A2" s="8" t="s">
        <v>202</v>
      </c>
      <c r="B2" s="7"/>
    </row>
    <row r="3" spans="1:11" ht="9" customHeight="1">
      <c r="A3" s="6"/>
      <c r="B3" s="6"/>
      <c r="C3" s="6"/>
      <c r="D3" s="6"/>
      <c r="E3" s="6"/>
      <c r="F3" s="6"/>
      <c r="G3" s="6"/>
      <c r="H3" s="6"/>
    </row>
    <row r="4" spans="1:11" ht="14.5" customHeight="1">
      <c r="C4" s="62" t="s">
        <v>203</v>
      </c>
      <c r="D4" s="62" t="s">
        <v>204</v>
      </c>
      <c r="E4" s="62" t="s">
        <v>205</v>
      </c>
      <c r="F4" s="62" t="s">
        <v>206</v>
      </c>
      <c r="G4" s="62" t="s">
        <v>16</v>
      </c>
      <c r="H4" s="62" t="s">
        <v>110</v>
      </c>
    </row>
    <row r="5" spans="1:11" ht="15" customHeight="1">
      <c r="A5" s="6"/>
      <c r="B5" s="6"/>
      <c r="C5" s="63"/>
      <c r="D5" s="63" t="s">
        <v>207</v>
      </c>
      <c r="E5" s="63" t="s">
        <v>208</v>
      </c>
      <c r="F5" s="63"/>
      <c r="G5" s="63"/>
      <c r="H5" s="63"/>
    </row>
    <row r="6" spans="1:11" ht="15" customHeight="1">
      <c r="A6" s="34" t="s">
        <v>209</v>
      </c>
      <c r="B6" s="75">
        <v>1998</v>
      </c>
      <c r="C6" s="76">
        <v>438.39299999999997</v>
      </c>
      <c r="D6" s="76">
        <v>269.26100000000002</v>
      </c>
      <c r="E6" s="76">
        <v>35.076999999999998</v>
      </c>
      <c r="F6" s="76">
        <v>169.28</v>
      </c>
      <c r="G6" s="76">
        <v>62.877000000000002</v>
      </c>
      <c r="H6" s="76">
        <f>SUM(C6:G6)</f>
        <v>974.88799999999992</v>
      </c>
      <c r="I6" s="1"/>
    </row>
    <row r="7" spans="1:11" ht="15" customHeight="1">
      <c r="B7" s="62">
        <v>1999</v>
      </c>
      <c r="C7" s="77">
        <v>443.73</v>
      </c>
      <c r="D7" s="77">
        <v>311.79300000000001</v>
      </c>
      <c r="E7" s="77">
        <v>50.652999999999999</v>
      </c>
      <c r="F7" s="77">
        <v>141.37899999999999</v>
      </c>
      <c r="G7" s="77">
        <v>82.623999999999995</v>
      </c>
      <c r="H7" s="77">
        <f t="shared" ref="H7:H14" si="0">SUM(C7:G7)</f>
        <v>1030.1790000000001</v>
      </c>
    </row>
    <row r="8" spans="1:11" ht="15" customHeight="1">
      <c r="A8" s="7"/>
      <c r="B8" s="62">
        <v>2000</v>
      </c>
      <c r="C8" s="77">
        <v>440.899</v>
      </c>
      <c r="D8" s="77">
        <v>359.54</v>
      </c>
      <c r="E8" s="77">
        <v>46.781999999999996</v>
      </c>
      <c r="F8" s="77">
        <v>247.42599999999999</v>
      </c>
      <c r="G8" s="77">
        <v>90.176000000000002</v>
      </c>
      <c r="H8" s="77">
        <f t="shared" si="0"/>
        <v>1184.8230000000001</v>
      </c>
    </row>
    <row r="9" spans="1:11" ht="15" customHeight="1">
      <c r="A9" s="7"/>
      <c r="B9" s="62">
        <v>2001</v>
      </c>
      <c r="C9" s="77">
        <v>487.16699999999997</v>
      </c>
      <c r="D9" s="77">
        <v>390.48200000000003</v>
      </c>
      <c r="E9" s="77">
        <v>54.787999999999997</v>
      </c>
      <c r="F9" s="77">
        <v>258.923</v>
      </c>
      <c r="G9" s="77">
        <v>77.233000000000004</v>
      </c>
      <c r="H9" s="77">
        <f t="shared" si="0"/>
        <v>1268.5930000000001</v>
      </c>
    </row>
    <row r="10" spans="1:11" ht="15" customHeight="1">
      <c r="A10" s="7"/>
      <c r="B10" s="62">
        <v>2002</v>
      </c>
      <c r="C10" s="77">
        <v>523.76800000000003</v>
      </c>
      <c r="D10" s="77">
        <v>402.67700000000002</v>
      </c>
      <c r="E10" s="77">
        <v>36.965000000000003</v>
      </c>
      <c r="F10" s="77">
        <v>276.99400000000003</v>
      </c>
      <c r="G10" s="77">
        <v>83.745000000000005</v>
      </c>
      <c r="H10" s="77">
        <f t="shared" si="0"/>
        <v>1324.1489999999999</v>
      </c>
    </row>
    <row r="11" spans="1:11" ht="15" customHeight="1">
      <c r="A11" s="7"/>
      <c r="B11" s="62">
        <v>2003</v>
      </c>
      <c r="C11" s="78">
        <v>555.755</v>
      </c>
      <c r="D11" s="78">
        <v>387.17899999999997</v>
      </c>
      <c r="E11" s="78">
        <v>42.633000000000003</v>
      </c>
      <c r="F11" s="79">
        <v>290.76900000000001</v>
      </c>
      <c r="G11" s="33">
        <v>107.446</v>
      </c>
      <c r="H11" s="77">
        <f t="shared" si="0"/>
        <v>1383.7819999999999</v>
      </c>
      <c r="J11" s="33"/>
      <c r="K11" s="58"/>
    </row>
    <row r="12" spans="1:11" ht="15" customHeight="1">
      <c r="A12" s="7"/>
      <c r="B12" s="62">
        <v>2004</v>
      </c>
      <c r="C12" s="78">
        <v>568.87</v>
      </c>
      <c r="D12" s="78">
        <v>398.80799999999999</v>
      </c>
      <c r="E12" s="78">
        <v>42.243000000000002</v>
      </c>
      <c r="F12" s="79">
        <v>328.32100000000003</v>
      </c>
      <c r="G12" s="33">
        <v>113.372</v>
      </c>
      <c r="H12" s="77">
        <f t="shared" si="0"/>
        <v>1451.6140000000003</v>
      </c>
      <c r="J12" s="33"/>
      <c r="K12" s="58"/>
    </row>
    <row r="13" spans="1:11" ht="15" customHeight="1">
      <c r="A13" s="7"/>
      <c r="B13" s="62">
        <v>2005</v>
      </c>
      <c r="C13" s="78">
        <v>617.61099999999999</v>
      </c>
      <c r="D13" s="78">
        <v>461.57799999999997</v>
      </c>
      <c r="E13" s="78">
        <v>55.598999999999997</v>
      </c>
      <c r="F13" s="79">
        <v>363.39800000000002</v>
      </c>
      <c r="G13" s="33">
        <v>142.512</v>
      </c>
      <c r="H13" s="77">
        <f t="shared" si="0"/>
        <v>1640.6979999999996</v>
      </c>
      <c r="J13" s="33"/>
      <c r="K13" s="58"/>
    </row>
    <row r="14" spans="1:11" ht="15" customHeight="1">
      <c r="A14" s="7"/>
      <c r="B14" s="62">
        <v>2006</v>
      </c>
      <c r="C14" s="1">
        <v>712.41537755574598</v>
      </c>
      <c r="D14" s="33">
        <v>516.74192820458097</v>
      </c>
      <c r="E14" s="78">
        <v>70.397602876271293</v>
      </c>
      <c r="F14" s="79">
        <v>408.18172076087103</v>
      </c>
      <c r="G14" s="33">
        <v>152.182856480574</v>
      </c>
      <c r="H14" s="77">
        <f t="shared" si="0"/>
        <v>1859.9194858780431</v>
      </c>
      <c r="J14" s="33"/>
      <c r="K14" s="58"/>
    </row>
    <row r="15" spans="1:11" ht="15" customHeight="1">
      <c r="A15" s="7"/>
      <c r="B15" s="62">
        <v>2007</v>
      </c>
      <c r="C15" s="1">
        <v>870.47071665500005</v>
      </c>
      <c r="D15" s="33">
        <v>532.76580509399992</v>
      </c>
      <c r="E15" s="33">
        <v>62.712988087999996</v>
      </c>
      <c r="F15" s="33">
        <v>405.41907737678105</v>
      </c>
      <c r="G15" s="33">
        <v>160.18333737473958</v>
      </c>
      <c r="H15" s="77">
        <f t="shared" ref="H15:H20" si="1">SUM(C15:G15)</f>
        <v>2031.5519245885207</v>
      </c>
      <c r="J15" s="33"/>
      <c r="K15" s="58"/>
    </row>
    <row r="16" spans="1:11" ht="15" customHeight="1">
      <c r="A16" s="7"/>
      <c r="B16" s="62">
        <v>2008</v>
      </c>
      <c r="C16" s="1">
        <v>945.29706054199994</v>
      </c>
      <c r="D16" s="33">
        <v>618.53067589700004</v>
      </c>
      <c r="E16" s="33">
        <v>92.772111279000001</v>
      </c>
      <c r="F16" s="33">
        <v>365.18829955558942</v>
      </c>
      <c r="G16" s="33">
        <v>170.049296911</v>
      </c>
      <c r="H16" s="77">
        <f t="shared" si="1"/>
        <v>2191.8374441845895</v>
      </c>
      <c r="J16" s="33"/>
      <c r="K16" s="58"/>
    </row>
    <row r="17" spans="1:11" ht="15" customHeight="1">
      <c r="A17" s="7"/>
      <c r="B17" s="62">
        <v>2009</v>
      </c>
      <c r="C17" s="1">
        <v>986.88457072900007</v>
      </c>
      <c r="D17" s="33">
        <v>626.65191419899998</v>
      </c>
      <c r="E17" s="33">
        <v>81.401383073999995</v>
      </c>
      <c r="F17" s="33">
        <v>462.16432420485501</v>
      </c>
      <c r="G17" s="33">
        <v>148.92083609299999</v>
      </c>
      <c r="H17" s="77">
        <f t="shared" si="1"/>
        <v>2306.023028299855</v>
      </c>
      <c r="J17" s="33"/>
      <c r="K17" s="58"/>
    </row>
    <row r="18" spans="1:11" ht="15" customHeight="1">
      <c r="A18" s="7"/>
      <c r="B18" s="62">
        <v>2010</v>
      </c>
      <c r="C18" s="1">
        <v>1080.4037970930001</v>
      </c>
      <c r="D18" s="33">
        <v>637.56631049099997</v>
      </c>
      <c r="E18" s="33">
        <v>67.712916297999996</v>
      </c>
      <c r="F18" s="33">
        <v>439.13406058999999</v>
      </c>
      <c r="G18" s="33">
        <v>215.267747316</v>
      </c>
      <c r="H18" s="77">
        <f t="shared" si="1"/>
        <v>2440.084831788</v>
      </c>
      <c r="J18" s="33"/>
      <c r="K18" s="58"/>
    </row>
    <row r="19" spans="1:11" ht="15" customHeight="1">
      <c r="A19" s="7"/>
      <c r="B19" s="62">
        <v>2011</v>
      </c>
      <c r="C19" s="1">
        <v>1172.9564895020001</v>
      </c>
      <c r="D19" s="33">
        <v>671.31369522299997</v>
      </c>
      <c r="E19" s="33">
        <v>67.639774922000001</v>
      </c>
      <c r="F19" s="33">
        <v>691.18887763400005</v>
      </c>
      <c r="G19" s="33">
        <v>215.74838405599999</v>
      </c>
      <c r="H19" s="77">
        <f t="shared" si="1"/>
        <v>2818.8472213370001</v>
      </c>
      <c r="J19" s="33"/>
      <c r="K19" s="58"/>
    </row>
    <row r="20" spans="1:11" ht="15" customHeight="1">
      <c r="A20" s="7"/>
      <c r="B20" s="62">
        <v>2012</v>
      </c>
      <c r="C20" s="1">
        <v>1269.403419217</v>
      </c>
      <c r="D20" s="33">
        <v>705.64715072199999</v>
      </c>
      <c r="E20" s="33">
        <v>79.837867262000003</v>
      </c>
      <c r="F20" s="33">
        <v>678.32593026699999</v>
      </c>
      <c r="G20" s="33">
        <v>216.65916964600001</v>
      </c>
      <c r="H20" s="77">
        <f t="shared" si="1"/>
        <v>2949.8735371140001</v>
      </c>
      <c r="J20" s="33"/>
      <c r="K20" s="58"/>
    </row>
    <row r="21" spans="1:11" ht="15" customHeight="1">
      <c r="A21" s="7"/>
      <c r="B21" s="62">
        <v>2013</v>
      </c>
      <c r="C21" s="1">
        <v>1339.158979586</v>
      </c>
      <c r="D21" s="33">
        <v>724.62863626800004</v>
      </c>
      <c r="E21" s="33">
        <v>83.228851982999998</v>
      </c>
      <c r="F21" s="33">
        <v>759.49291643000004</v>
      </c>
      <c r="G21" s="33">
        <v>249.97920345200001</v>
      </c>
      <c r="H21" s="77">
        <f t="shared" ref="H21:H32" si="2">SUM(C21:G21)</f>
        <v>3156.4885877190004</v>
      </c>
      <c r="J21" s="33"/>
      <c r="K21" s="58"/>
    </row>
    <row r="22" spans="1:11" ht="15" customHeight="1">
      <c r="A22" s="7"/>
      <c r="B22" s="62">
        <v>2014</v>
      </c>
      <c r="C22" s="1">
        <v>1415.326506464</v>
      </c>
      <c r="D22" s="33">
        <v>759.98121490899996</v>
      </c>
      <c r="E22" s="33">
        <v>147.193198112</v>
      </c>
      <c r="F22" s="33">
        <v>849.31543420000003</v>
      </c>
      <c r="G22" s="33">
        <v>284.37240629799999</v>
      </c>
      <c r="H22" s="77">
        <f t="shared" si="2"/>
        <v>3456.1887599829997</v>
      </c>
      <c r="J22" s="33"/>
      <c r="K22" s="58"/>
    </row>
    <row r="23" spans="1:11" ht="15" customHeight="1">
      <c r="A23" s="7"/>
      <c r="B23" s="62">
        <v>2015</v>
      </c>
      <c r="C23" s="1">
        <v>1549.4798310000001</v>
      </c>
      <c r="D23" s="33">
        <v>823.3039698</v>
      </c>
      <c r="E23" s="33">
        <v>138.9361686</v>
      </c>
      <c r="F23" s="33">
        <v>789.3487963</v>
      </c>
      <c r="G23" s="33">
        <v>260.7053702</v>
      </c>
      <c r="H23" s="77">
        <f t="shared" si="2"/>
        <v>3561.7741358999997</v>
      </c>
      <c r="J23" s="33"/>
      <c r="K23" s="58"/>
    </row>
    <row r="24" spans="1:11" ht="15" customHeight="1">
      <c r="A24" s="7"/>
      <c r="B24" s="62">
        <v>2016</v>
      </c>
      <c r="C24" s="1">
        <v>1679.3146382</v>
      </c>
      <c r="D24" s="33">
        <v>910.76772089999997</v>
      </c>
      <c r="E24" s="33">
        <v>151.0166002</v>
      </c>
      <c r="F24" s="33">
        <v>883.60907869999994</v>
      </c>
      <c r="G24" s="33">
        <v>308.84012079999997</v>
      </c>
      <c r="H24" s="77">
        <f t="shared" si="2"/>
        <v>3933.5481587999998</v>
      </c>
      <c r="J24" s="33"/>
      <c r="K24" s="58"/>
    </row>
    <row r="25" spans="1:11" ht="15" customHeight="1">
      <c r="A25" s="7"/>
      <c r="B25" s="62">
        <v>2017</v>
      </c>
      <c r="C25" s="1">
        <v>1809.3184996</v>
      </c>
      <c r="D25" s="33">
        <v>983.20010279999997</v>
      </c>
      <c r="E25" s="33">
        <v>173.48562390000001</v>
      </c>
      <c r="F25" s="33">
        <v>2153.4452234</v>
      </c>
      <c r="G25" s="33">
        <v>400.97828090000002</v>
      </c>
      <c r="H25" s="77">
        <f t="shared" si="2"/>
        <v>5520.4277305999994</v>
      </c>
      <c r="J25" s="33"/>
      <c r="K25" s="58"/>
    </row>
    <row r="26" spans="1:11" ht="15" customHeight="1">
      <c r="A26" s="7"/>
      <c r="B26" s="62">
        <v>2018</v>
      </c>
      <c r="C26" s="1">
        <v>1935.8317992</v>
      </c>
      <c r="D26" s="33">
        <v>1035.5959786999999</v>
      </c>
      <c r="E26" s="33">
        <v>196.16161019999998</v>
      </c>
      <c r="F26" s="33">
        <v>851.60892230000002</v>
      </c>
      <c r="G26" s="33">
        <v>359.74299999999999</v>
      </c>
      <c r="H26" s="77">
        <f t="shared" si="2"/>
        <v>4378.9413103999996</v>
      </c>
      <c r="J26" s="33"/>
      <c r="K26" s="58"/>
    </row>
    <row r="27" spans="1:11" ht="15" customHeight="1">
      <c r="A27" s="7"/>
      <c r="B27" s="62">
        <v>2019</v>
      </c>
      <c r="C27" s="1">
        <v>2029.7349999999999</v>
      </c>
      <c r="D27" s="33">
        <v>1170.7417266</v>
      </c>
      <c r="E27" s="33">
        <v>171.7508345</v>
      </c>
      <c r="F27" s="33">
        <v>892.10599999999999</v>
      </c>
      <c r="G27" s="33">
        <v>401.29055269999998</v>
      </c>
      <c r="H27" s="77">
        <f t="shared" si="2"/>
        <v>4665.6241138000005</v>
      </c>
      <c r="J27" s="33"/>
      <c r="K27" s="58"/>
    </row>
    <row r="28" spans="1:11" ht="15" customHeight="1">
      <c r="A28" s="7"/>
      <c r="B28" s="62">
        <v>2020</v>
      </c>
      <c r="C28" s="1">
        <v>2251.6329999999998</v>
      </c>
      <c r="D28" s="33">
        <v>1498.289</v>
      </c>
      <c r="E28" s="33">
        <v>222.45099999999999</v>
      </c>
      <c r="F28" s="33">
        <v>965.79300000000001</v>
      </c>
      <c r="G28" s="33">
        <v>500.48700000000002</v>
      </c>
      <c r="H28" s="77">
        <f t="shared" si="2"/>
        <v>5438.6529999999993</v>
      </c>
      <c r="J28" s="33"/>
      <c r="K28" s="58"/>
    </row>
    <row r="29" spans="1:11" s="2" customFormat="1" ht="15" customHeight="1">
      <c r="A29" s="7"/>
      <c r="B29" s="62">
        <v>2021</v>
      </c>
      <c r="C29" s="3">
        <v>2450.6992264999999</v>
      </c>
      <c r="D29" s="176">
        <v>1696.2559510999999</v>
      </c>
      <c r="E29" s="176">
        <v>215.25603140000001</v>
      </c>
      <c r="F29" s="176">
        <v>1265.4619381</v>
      </c>
      <c r="G29" s="176">
        <v>539.00740500000006</v>
      </c>
      <c r="H29" s="79">
        <f t="shared" si="2"/>
        <v>6166.6805521000006</v>
      </c>
      <c r="J29" s="176"/>
      <c r="K29" s="58"/>
    </row>
    <row r="30" spans="1:11" s="2" customFormat="1" ht="15" customHeight="1">
      <c r="A30" s="7"/>
      <c r="B30" s="62">
        <v>2022</v>
      </c>
      <c r="C30" s="3">
        <v>2631.0515435000002</v>
      </c>
      <c r="D30" s="176">
        <v>1678.8825007999999</v>
      </c>
      <c r="E30" s="176">
        <v>204.8804623</v>
      </c>
      <c r="F30" s="176">
        <v>1325.9358164</v>
      </c>
      <c r="G30" s="176">
        <v>538.39104969999994</v>
      </c>
      <c r="H30" s="79">
        <f t="shared" si="2"/>
        <v>6379.1413726999999</v>
      </c>
      <c r="J30" s="176"/>
      <c r="K30" s="58"/>
    </row>
    <row r="31" spans="1:11" s="2" customFormat="1" ht="15" customHeight="1">
      <c r="A31" s="7"/>
      <c r="B31" s="62">
        <v>2023</v>
      </c>
      <c r="C31" s="3">
        <v>2645.2798029</v>
      </c>
      <c r="D31" s="176">
        <v>1609.5848605000001</v>
      </c>
      <c r="E31" s="176">
        <v>188.8281509</v>
      </c>
      <c r="F31" s="176">
        <v>1408.3776571000001</v>
      </c>
      <c r="G31" s="176">
        <v>550.9241692999999</v>
      </c>
      <c r="H31" s="79">
        <f t="shared" si="2"/>
        <v>6402.9946406999989</v>
      </c>
      <c r="J31" s="176"/>
      <c r="K31" s="58"/>
    </row>
    <row r="32" spans="1:11" s="2" customFormat="1" ht="15" customHeight="1">
      <c r="A32" s="7"/>
      <c r="B32" s="62">
        <v>2024</v>
      </c>
      <c r="C32" s="3">
        <v>2689.4201506999998</v>
      </c>
      <c r="D32" s="176">
        <v>1617.8651433</v>
      </c>
      <c r="E32" s="176">
        <v>184.6392543</v>
      </c>
      <c r="F32" s="176">
        <v>1470.1191577</v>
      </c>
      <c r="G32" s="176">
        <v>493.03038170000002</v>
      </c>
      <c r="H32" s="79">
        <f t="shared" si="2"/>
        <v>6455.0740876999998</v>
      </c>
      <c r="J32" s="176"/>
      <c r="K32" s="58"/>
    </row>
    <row r="33" spans="1:9" ht="13">
      <c r="A33" s="34"/>
      <c r="B33" s="75"/>
      <c r="C33" s="76"/>
      <c r="D33" s="76"/>
      <c r="E33" s="76"/>
      <c r="F33" s="76"/>
      <c r="G33" s="76"/>
      <c r="H33" s="76"/>
    </row>
    <row r="34" spans="1:9" ht="15" customHeight="1">
      <c r="A34" s="7" t="s">
        <v>210</v>
      </c>
      <c r="B34" s="62">
        <v>1998</v>
      </c>
      <c r="C34" s="77">
        <v>205.53</v>
      </c>
      <c r="D34" s="77">
        <v>441.40300000000002</v>
      </c>
      <c r="E34" s="77">
        <v>47.176000000000002</v>
      </c>
      <c r="F34" s="77">
        <v>235.48</v>
      </c>
      <c r="G34" s="77">
        <v>68.382000000000005</v>
      </c>
      <c r="H34" s="77">
        <f>SUM(C34:G34)</f>
        <v>997.971</v>
      </c>
    </row>
    <row r="35" spans="1:9" ht="15" customHeight="1">
      <c r="A35" s="7"/>
      <c r="B35" s="62">
        <v>1999</v>
      </c>
      <c r="C35" s="77">
        <v>225.398</v>
      </c>
      <c r="D35" s="77">
        <v>488.745</v>
      </c>
      <c r="E35" s="77">
        <v>52.793999999999997</v>
      </c>
      <c r="F35" s="77">
        <v>240.959</v>
      </c>
      <c r="G35" s="77">
        <v>57.527999999999999</v>
      </c>
      <c r="H35" s="77">
        <f t="shared" ref="H35:H60" si="3">SUM(C35:G35)</f>
        <v>1065.424</v>
      </c>
    </row>
    <row r="36" spans="1:9" ht="15" customHeight="1">
      <c r="B36" s="62">
        <v>2000</v>
      </c>
      <c r="C36" s="77">
        <v>263.07400000000001</v>
      </c>
      <c r="D36" s="77">
        <v>546.38800000000003</v>
      </c>
      <c r="E36" s="77">
        <v>59.161999999999999</v>
      </c>
      <c r="F36" s="77">
        <v>317.51799999999997</v>
      </c>
      <c r="G36" s="77">
        <v>88.22</v>
      </c>
      <c r="H36" s="77">
        <f t="shared" si="3"/>
        <v>1274.3620000000001</v>
      </c>
      <c r="I36" t="s">
        <v>211</v>
      </c>
    </row>
    <row r="37" spans="1:9" ht="15" customHeight="1">
      <c r="B37" s="62">
        <v>2001</v>
      </c>
      <c r="C37" s="77">
        <v>280.97899999999998</v>
      </c>
      <c r="D37" s="77">
        <v>640.08100000000002</v>
      </c>
      <c r="E37" s="77">
        <v>73.872</v>
      </c>
      <c r="F37" s="77">
        <v>350.57799999999997</v>
      </c>
      <c r="G37" s="77">
        <v>34.963000000000001</v>
      </c>
      <c r="H37" s="77">
        <f t="shared" si="3"/>
        <v>1380.4729999999997</v>
      </c>
    </row>
    <row r="38" spans="1:9" ht="15" customHeight="1">
      <c r="B38" s="62">
        <v>2002</v>
      </c>
      <c r="C38" s="77">
        <v>294.16000000000003</v>
      </c>
      <c r="D38" s="77">
        <v>636.86900000000003</v>
      </c>
      <c r="E38" s="77">
        <v>60.209000000000003</v>
      </c>
      <c r="F38" s="77">
        <v>354.928</v>
      </c>
      <c r="G38" s="77">
        <v>63.628</v>
      </c>
      <c r="H38" s="77">
        <f t="shared" si="3"/>
        <v>1409.7940000000001</v>
      </c>
    </row>
    <row r="39" spans="1:9" ht="15" customHeight="1">
      <c r="B39" s="62">
        <v>2003</v>
      </c>
      <c r="C39" s="77">
        <v>298.45</v>
      </c>
      <c r="D39" s="77">
        <v>612.71799999999996</v>
      </c>
      <c r="E39" s="77">
        <v>38.962000000000003</v>
      </c>
      <c r="F39" s="77">
        <v>333.60199999999998</v>
      </c>
      <c r="G39" s="77">
        <v>83.081000000000003</v>
      </c>
      <c r="H39" s="77">
        <f t="shared" si="3"/>
        <v>1366.8129999999999</v>
      </c>
    </row>
    <row r="40" spans="1:9" ht="15" customHeight="1">
      <c r="B40" s="62">
        <v>2004</v>
      </c>
      <c r="C40" s="77">
        <v>313.50400000000002</v>
      </c>
      <c r="D40" s="77">
        <v>628.01599999999996</v>
      </c>
      <c r="E40" s="77">
        <v>41.536999999999999</v>
      </c>
      <c r="F40" s="77">
        <v>398.06599999999997</v>
      </c>
      <c r="G40" s="77">
        <v>65.328000000000003</v>
      </c>
      <c r="H40" s="77">
        <f t="shared" si="3"/>
        <v>1446.451</v>
      </c>
    </row>
    <row r="41" spans="1:9" ht="15" customHeight="1">
      <c r="B41" s="62">
        <v>2005</v>
      </c>
      <c r="C41" s="77">
        <v>351.22199999999998</v>
      </c>
      <c r="D41" s="77">
        <v>742.55600000000004</v>
      </c>
      <c r="E41" s="77">
        <v>49.311999999999998</v>
      </c>
      <c r="F41" s="77">
        <v>532.80999999999995</v>
      </c>
      <c r="G41" s="77">
        <v>53.597000000000001</v>
      </c>
      <c r="H41" s="77">
        <f t="shared" si="3"/>
        <v>1729.4969999999998</v>
      </c>
    </row>
    <row r="42" spans="1:9" ht="15" customHeight="1">
      <c r="B42" s="62">
        <v>2006</v>
      </c>
      <c r="C42" s="77">
        <v>401.34568114142996</v>
      </c>
      <c r="D42" s="77">
        <v>829.14050113438998</v>
      </c>
      <c r="E42" s="77">
        <v>67.59957072200001</v>
      </c>
      <c r="F42" s="77">
        <v>665.12977249418805</v>
      </c>
      <c r="G42" s="77">
        <v>80.980065728460602</v>
      </c>
      <c r="H42" s="77">
        <f t="shared" si="3"/>
        <v>2044.1955912204685</v>
      </c>
    </row>
    <row r="43" spans="1:9" ht="15" customHeight="1">
      <c r="B43" s="62">
        <v>2007</v>
      </c>
      <c r="C43" s="77">
        <v>648.36800000000005</v>
      </c>
      <c r="D43" s="77">
        <v>1094.4112183</v>
      </c>
      <c r="E43" s="77">
        <v>97.399000000000001</v>
      </c>
      <c r="F43" s="77">
        <v>800.54937139999993</v>
      </c>
      <c r="G43" s="77">
        <v>98.161945099999997</v>
      </c>
      <c r="H43" s="77">
        <f t="shared" si="3"/>
        <v>2738.8895348000001</v>
      </c>
    </row>
    <row r="44" spans="1:9" ht="15" customHeight="1">
      <c r="B44" s="62">
        <v>2008</v>
      </c>
      <c r="C44" s="77">
        <v>718.0007522075</v>
      </c>
      <c r="D44" s="77">
        <v>1219.9836673404272</v>
      </c>
      <c r="E44" s="77">
        <v>92.653365762999996</v>
      </c>
      <c r="F44" s="77">
        <v>945.78848207720421</v>
      </c>
      <c r="G44" s="77">
        <v>53.373137655374805</v>
      </c>
      <c r="H44" s="77">
        <f t="shared" si="3"/>
        <v>3029.7994050435059</v>
      </c>
    </row>
    <row r="45" spans="1:9" ht="15" customHeight="1">
      <c r="B45" s="62">
        <v>2009</v>
      </c>
      <c r="C45" s="77">
        <v>761.13012514515003</v>
      </c>
      <c r="D45" s="77">
        <v>1052.121149476</v>
      </c>
      <c r="E45" s="77">
        <v>125.728473327</v>
      </c>
      <c r="F45" s="77">
        <v>903.29516013288799</v>
      </c>
      <c r="G45" s="77">
        <v>57.291259673633597</v>
      </c>
      <c r="H45" s="77">
        <f t="shared" si="3"/>
        <v>2899.5661677546718</v>
      </c>
    </row>
    <row r="46" spans="1:9" ht="15" customHeight="1">
      <c r="B46" s="62">
        <v>2010</v>
      </c>
      <c r="C46" s="77">
        <v>817.38740322600006</v>
      </c>
      <c r="D46" s="77">
        <v>1059.6595451600001</v>
      </c>
      <c r="E46" s="77">
        <v>63.540391071999998</v>
      </c>
      <c r="F46" s="77">
        <v>858.66128337999999</v>
      </c>
      <c r="G46" s="77">
        <v>109.745773375</v>
      </c>
      <c r="H46" s="77">
        <f t="shared" si="3"/>
        <v>2908.9943962130001</v>
      </c>
    </row>
    <row r="47" spans="1:9" ht="15" customHeight="1">
      <c r="B47" s="62">
        <v>2011</v>
      </c>
      <c r="C47" s="77">
        <v>866.348857641</v>
      </c>
      <c r="D47" s="77">
        <v>1148.279174642</v>
      </c>
      <c r="E47" s="77">
        <v>67.939131000000003</v>
      </c>
      <c r="F47" s="77">
        <v>884.42629171999999</v>
      </c>
      <c r="G47" s="77">
        <v>100.53633143899999</v>
      </c>
      <c r="H47" s="77">
        <f t="shared" si="3"/>
        <v>3067.5297864419999</v>
      </c>
    </row>
    <row r="48" spans="1:9" ht="15" customHeight="1">
      <c r="B48" s="62">
        <v>2012</v>
      </c>
      <c r="C48" s="77">
        <v>967.94315965500004</v>
      </c>
      <c r="D48" s="77">
        <v>1162.8457193710001</v>
      </c>
      <c r="E48" s="77">
        <v>56.455758000000003</v>
      </c>
      <c r="F48" s="77">
        <v>970.72525447700002</v>
      </c>
      <c r="G48" s="77">
        <v>105.554</v>
      </c>
      <c r="H48" s="77">
        <f t="shared" si="3"/>
        <v>3263.5238915030004</v>
      </c>
    </row>
    <row r="49" spans="1:9" ht="15" customHeight="1">
      <c r="B49" s="62">
        <v>2013</v>
      </c>
      <c r="C49" s="77">
        <v>1004.821283926</v>
      </c>
      <c r="D49" s="77">
        <v>1147.8152803529999</v>
      </c>
      <c r="E49" s="77">
        <v>52.670448</v>
      </c>
      <c r="F49" s="77">
        <v>1038.179320342</v>
      </c>
      <c r="G49" s="77">
        <v>97.984567431000002</v>
      </c>
      <c r="H49" s="77">
        <f t="shared" si="3"/>
        <v>3341.4709000519997</v>
      </c>
    </row>
    <row r="50" spans="1:9" ht="15" customHeight="1">
      <c r="B50" s="62">
        <v>2014</v>
      </c>
      <c r="C50" s="77">
        <v>1058.1846552</v>
      </c>
      <c r="D50" s="77">
        <v>1211.1256484</v>
      </c>
      <c r="E50" s="77">
        <v>126.0274308</v>
      </c>
      <c r="F50" s="77">
        <v>1219.2664758000001</v>
      </c>
      <c r="G50" s="77">
        <v>131.297</v>
      </c>
      <c r="H50" s="77">
        <f t="shared" si="3"/>
        <v>3745.9012102000002</v>
      </c>
    </row>
    <row r="51" spans="1:9" ht="15" customHeight="1">
      <c r="B51" s="62">
        <v>2015</v>
      </c>
      <c r="C51" s="77">
        <v>1163.6115115</v>
      </c>
      <c r="D51" s="77">
        <v>1223.1773092000001</v>
      </c>
      <c r="E51" s="77">
        <v>99.504988400000002</v>
      </c>
      <c r="F51" s="77">
        <v>1256.232</v>
      </c>
      <c r="G51" s="77">
        <v>74.787000000000006</v>
      </c>
      <c r="H51" s="77">
        <f t="shared" si="3"/>
        <v>3817.3128090999999</v>
      </c>
    </row>
    <row r="52" spans="1:9" ht="15" customHeight="1">
      <c r="B52" s="62">
        <v>2016</v>
      </c>
      <c r="C52" s="77">
        <v>1222.1679999999999</v>
      </c>
      <c r="D52" s="77">
        <v>1259.42</v>
      </c>
      <c r="E52" s="77">
        <v>136.27000000000001</v>
      </c>
      <c r="F52" s="77">
        <v>1344.0336106</v>
      </c>
      <c r="G52" s="77">
        <v>163.91499999999999</v>
      </c>
      <c r="H52" s="77">
        <f t="shared" si="3"/>
        <v>4125.8066105999997</v>
      </c>
    </row>
    <row r="53" spans="1:9" ht="15" customHeight="1">
      <c r="B53" s="62">
        <v>2017</v>
      </c>
      <c r="C53" s="77">
        <v>1244.2570000000001</v>
      </c>
      <c r="D53" s="77">
        <v>1330.1679999999999</v>
      </c>
      <c r="E53" s="77">
        <v>190.9537421</v>
      </c>
      <c r="F53" s="77">
        <v>2327.2091826000001</v>
      </c>
      <c r="G53" s="77">
        <v>211.71221650000001</v>
      </c>
      <c r="H53" s="77">
        <f t="shared" si="3"/>
        <v>5304.3001412000003</v>
      </c>
    </row>
    <row r="54" spans="1:9" ht="15" customHeight="1">
      <c r="B54" s="62">
        <v>2018</v>
      </c>
      <c r="C54" s="77">
        <v>1272.193</v>
      </c>
      <c r="D54" s="77">
        <v>1402.0909999999999</v>
      </c>
      <c r="E54" s="77">
        <v>170.32300000000001</v>
      </c>
      <c r="F54" s="77">
        <v>1285.3920000000001</v>
      </c>
      <c r="G54" s="77">
        <v>149.512</v>
      </c>
      <c r="H54" s="77">
        <f t="shared" si="3"/>
        <v>4279.5109999999995</v>
      </c>
    </row>
    <row r="55" spans="1:9" ht="15" customHeight="1">
      <c r="B55" s="62">
        <v>2019</v>
      </c>
      <c r="C55" s="77">
        <v>1341.6145259</v>
      </c>
      <c r="D55" s="77">
        <v>1429.5646085999999</v>
      </c>
      <c r="E55" s="77">
        <v>136.33241229999999</v>
      </c>
      <c r="F55" s="77">
        <v>1477.5429859999999</v>
      </c>
      <c r="G55" s="77">
        <v>196.02733170000002</v>
      </c>
      <c r="H55" s="77">
        <f t="shared" si="3"/>
        <v>4581.0818645000008</v>
      </c>
    </row>
    <row r="56" spans="1:9" ht="15" customHeight="1">
      <c r="B56" s="62">
        <v>2020</v>
      </c>
      <c r="C56" s="77">
        <v>1409.165</v>
      </c>
      <c r="D56" s="77">
        <v>1422.2670000000001</v>
      </c>
      <c r="E56" s="77">
        <v>202.30699999999999</v>
      </c>
      <c r="F56" s="77">
        <v>1243.3150000000001</v>
      </c>
      <c r="G56" s="77">
        <v>170.32599999999999</v>
      </c>
      <c r="H56" s="77">
        <f t="shared" si="3"/>
        <v>4447.38</v>
      </c>
    </row>
    <row r="57" spans="1:9" s="2" customFormat="1" ht="15" customHeight="1">
      <c r="B57" s="62">
        <v>2021</v>
      </c>
      <c r="C57" s="79">
        <v>1524.238666</v>
      </c>
      <c r="D57" s="79">
        <v>1540.6269711</v>
      </c>
      <c r="E57" s="79">
        <v>166.00080689999999</v>
      </c>
      <c r="F57" s="79">
        <v>1347.5812444000001</v>
      </c>
      <c r="G57" s="79">
        <v>166.9404079</v>
      </c>
      <c r="H57" s="79">
        <f t="shared" si="3"/>
        <v>4745.3880962999992</v>
      </c>
    </row>
    <row r="58" spans="1:9" s="2" customFormat="1" ht="15" customHeight="1">
      <c r="B58" s="62">
        <v>2022</v>
      </c>
      <c r="C58" s="79">
        <v>1568.902</v>
      </c>
      <c r="D58" s="79">
        <v>1783.1049943999999</v>
      </c>
      <c r="E58" s="79">
        <v>190.0419315</v>
      </c>
      <c r="F58" s="79">
        <v>1658.5909999999999</v>
      </c>
      <c r="G58" s="79">
        <v>200.64852729999998</v>
      </c>
      <c r="H58" s="79">
        <f t="shared" si="3"/>
        <v>5401.2884531999989</v>
      </c>
    </row>
    <row r="59" spans="1:9" s="2" customFormat="1" ht="15" customHeight="1">
      <c r="B59" s="62">
        <v>2023</v>
      </c>
      <c r="C59" s="79">
        <v>1559.4159999999999</v>
      </c>
      <c r="D59" s="79">
        <v>1719.258</v>
      </c>
      <c r="E59" s="79">
        <v>172.25368659999998</v>
      </c>
      <c r="F59" s="79">
        <v>1768.6569999999999</v>
      </c>
      <c r="G59" s="79">
        <v>228.29422820000002</v>
      </c>
      <c r="H59" s="79">
        <f t="shared" si="3"/>
        <v>5447.8789148000005</v>
      </c>
    </row>
    <row r="60" spans="1:9" s="2" customFormat="1" ht="15" customHeight="1">
      <c r="B60" s="62">
        <v>2024</v>
      </c>
      <c r="C60" s="79">
        <v>1590.7950000000001</v>
      </c>
      <c r="D60" s="79">
        <v>1645.9480000000001</v>
      </c>
      <c r="E60" s="79">
        <v>140.20400000000001</v>
      </c>
      <c r="F60" s="79">
        <v>1894.298</v>
      </c>
      <c r="G60" s="79">
        <v>174.446</v>
      </c>
      <c r="H60" s="79">
        <f t="shared" si="3"/>
        <v>5445.6910000000007</v>
      </c>
    </row>
    <row r="61" spans="1:9">
      <c r="A61" s="22"/>
      <c r="B61" s="80"/>
      <c r="C61" s="41"/>
      <c r="D61" s="41"/>
      <c r="E61" s="41"/>
      <c r="F61" s="41"/>
      <c r="G61" s="41"/>
      <c r="H61" s="81"/>
    </row>
    <row r="62" spans="1:9">
      <c r="A62" s="69" t="s">
        <v>196</v>
      </c>
      <c r="B62" s="69"/>
      <c r="C62" s="69"/>
      <c r="D62" s="69"/>
      <c r="E62" s="69"/>
      <c r="F62" s="69"/>
      <c r="G62" s="69"/>
      <c r="H62" s="69"/>
      <c r="I62" s="69"/>
    </row>
    <row r="63" spans="1:9" ht="9.75" customHeight="1">
      <c r="A63" s="82" t="s">
        <v>197</v>
      </c>
      <c r="B63" s="82"/>
      <c r="C63" s="82"/>
      <c r="D63" s="82"/>
      <c r="E63" s="82"/>
      <c r="F63" s="82"/>
      <c r="G63" s="82"/>
      <c r="H63" s="82"/>
      <c r="I63" s="82"/>
    </row>
    <row r="64" spans="1:9">
      <c r="A64" s="11" t="s">
        <v>212</v>
      </c>
      <c r="B64" s="82"/>
      <c r="C64" s="82"/>
      <c r="D64" s="82"/>
      <c r="E64" s="82"/>
      <c r="F64" s="82"/>
      <c r="G64" s="82"/>
      <c r="H64" s="82"/>
      <c r="I64" s="82"/>
    </row>
    <row r="65" spans="1:11">
      <c r="A65" s="26" t="s">
        <v>213</v>
      </c>
      <c r="B65" s="1"/>
      <c r="C65" s="1"/>
      <c r="D65" s="1"/>
      <c r="E65" s="1"/>
      <c r="F65" s="1"/>
      <c r="G65" s="1"/>
    </row>
    <row r="66" spans="1:11">
      <c r="A66" s="36" t="s">
        <v>214</v>
      </c>
      <c r="B66" s="1"/>
      <c r="C66" s="1"/>
      <c r="D66" s="1"/>
      <c r="E66" s="1"/>
      <c r="F66" s="1"/>
      <c r="G66" s="1"/>
    </row>
    <row r="67" spans="1:11">
      <c r="A67" s="11" t="s">
        <v>215</v>
      </c>
      <c r="B67" s="1"/>
      <c r="C67" s="1"/>
      <c r="D67" s="1"/>
      <c r="E67" s="1"/>
      <c r="F67" s="1"/>
      <c r="G67" s="1"/>
    </row>
    <row r="68" spans="1:11">
      <c r="A68" s="83" t="s">
        <v>271</v>
      </c>
      <c r="B68" s="1"/>
      <c r="C68" s="1"/>
      <c r="D68" s="1"/>
      <c r="E68" s="1"/>
      <c r="F68" s="1"/>
      <c r="G68" s="1"/>
    </row>
    <row r="69" spans="1:11">
      <c r="A69" s="83" t="s">
        <v>307</v>
      </c>
      <c r="B69" s="1"/>
      <c r="C69" s="1"/>
      <c r="D69" s="1"/>
      <c r="E69" s="1"/>
      <c r="F69" s="1"/>
      <c r="G69" s="1"/>
    </row>
    <row r="70" spans="1:11">
      <c r="A70" s="45" t="s">
        <v>272</v>
      </c>
      <c r="B70" s="1"/>
      <c r="C70" s="1"/>
      <c r="D70" s="1"/>
      <c r="E70" s="1"/>
      <c r="F70" s="1"/>
      <c r="G70" s="1"/>
    </row>
    <row r="71" spans="1:11">
      <c r="A71" s="11" t="s">
        <v>216</v>
      </c>
      <c r="B71" s="1"/>
      <c r="C71" s="1"/>
      <c r="D71" s="1"/>
      <c r="E71" s="1"/>
      <c r="F71" s="1"/>
      <c r="G71" s="1"/>
    </row>
    <row r="72" spans="1:11" ht="6" customHeight="1">
      <c r="A72" s="11"/>
      <c r="B72" s="1"/>
      <c r="C72" s="1"/>
      <c r="D72" s="1"/>
      <c r="E72" s="1"/>
      <c r="F72" s="1"/>
      <c r="G72" s="1"/>
    </row>
    <row r="73" spans="1:11">
      <c r="A73" t="s">
        <v>200</v>
      </c>
      <c r="B73" s="1"/>
      <c r="C73" s="1"/>
      <c r="D73" s="1"/>
      <c r="E73" s="1"/>
      <c r="F73" s="1"/>
      <c r="G73" s="1"/>
      <c r="K73" t="s">
        <v>217</v>
      </c>
    </row>
    <row r="74" spans="1:11" ht="15.5">
      <c r="A74" s="8"/>
      <c r="B74" s="1"/>
      <c r="C74" s="1"/>
      <c r="D74" s="1"/>
      <c r="E74" s="1"/>
      <c r="F74" s="1"/>
      <c r="G74" s="1"/>
    </row>
    <row r="75" spans="1:11">
      <c r="B75" s="1"/>
      <c r="C75" s="1"/>
      <c r="D75" s="1"/>
      <c r="E75" s="1"/>
      <c r="F75" s="1"/>
      <c r="G75" s="1"/>
    </row>
    <row r="76" spans="1:11">
      <c r="B76" s="1"/>
      <c r="C76" s="1"/>
      <c r="D76" s="1"/>
      <c r="E76" s="1"/>
      <c r="F76" s="1"/>
      <c r="G76" s="1"/>
    </row>
    <row r="77" spans="1:11">
      <c r="B77" s="1"/>
      <c r="C77" s="1"/>
      <c r="D77" s="1"/>
      <c r="E77" s="1"/>
      <c r="F77" s="1"/>
      <c r="G77" s="1"/>
    </row>
    <row r="78" spans="1:11">
      <c r="B78" s="1"/>
      <c r="C78" s="1"/>
      <c r="D78" s="1"/>
      <c r="E78" s="1"/>
      <c r="F78" s="1"/>
      <c r="G78" s="1"/>
    </row>
    <row r="79" spans="1:11">
      <c r="B79" s="1"/>
      <c r="C79" s="1"/>
      <c r="D79" s="1"/>
      <c r="E79" s="1"/>
      <c r="F79" s="1"/>
      <c r="G79" s="1"/>
    </row>
    <row r="80" spans="1:11">
      <c r="B80" s="1"/>
      <c r="C80" s="1"/>
      <c r="D80" s="1"/>
      <c r="E80" s="1"/>
      <c r="F80" s="1"/>
      <c r="G80" s="1"/>
    </row>
    <row r="81" spans="2:7">
      <c r="B81" s="1"/>
      <c r="C81" s="1"/>
      <c r="D81" s="1"/>
      <c r="E81" s="1"/>
      <c r="F81" s="1"/>
      <c r="G81" s="1"/>
    </row>
    <row r="82" spans="2:7">
      <c r="B82" s="1"/>
      <c r="C82" s="1"/>
      <c r="D82" s="1"/>
      <c r="E82" s="1"/>
      <c r="F82" s="1"/>
      <c r="G82" s="1"/>
    </row>
    <row r="83" spans="2:7">
      <c r="B83" s="1"/>
      <c r="C83" s="1"/>
      <c r="D83" s="1"/>
      <c r="E83" s="1"/>
      <c r="F83" s="1"/>
      <c r="G83" s="1"/>
    </row>
    <row r="84" spans="2:7">
      <c r="B84" s="1"/>
      <c r="C84" s="1"/>
      <c r="D84" s="1"/>
      <c r="E84" s="1"/>
      <c r="F84" s="1"/>
      <c r="G84" s="1"/>
    </row>
    <row r="85" spans="2:7">
      <c r="B85" s="1"/>
      <c r="C85" s="1"/>
      <c r="D85" s="1"/>
      <c r="E85" s="1"/>
      <c r="F85" s="1"/>
      <c r="G85" s="1"/>
    </row>
    <row r="86" spans="2:7">
      <c r="B86" s="1"/>
      <c r="C86" s="1"/>
      <c r="D86" s="1"/>
      <c r="E86" s="1"/>
      <c r="F86" s="1"/>
      <c r="G86" s="1"/>
    </row>
    <row r="87" spans="2:7">
      <c r="B87" s="1"/>
      <c r="C87" s="1"/>
      <c r="D87" s="1"/>
      <c r="E87" s="1"/>
      <c r="F87" s="1"/>
      <c r="G87" s="1"/>
    </row>
    <row r="88" spans="2:7">
      <c r="B88" s="1"/>
      <c r="C88" s="1"/>
      <c r="D88" s="1"/>
      <c r="E88" s="1"/>
      <c r="F88" s="1"/>
      <c r="G88" s="1"/>
    </row>
    <row r="89" spans="2:7">
      <c r="B89" s="1"/>
      <c r="C89" s="1"/>
      <c r="D89" s="1"/>
      <c r="E89" s="1"/>
      <c r="F89" s="1"/>
      <c r="G89" s="1"/>
    </row>
    <row r="90" spans="2:7">
      <c r="B90" s="1"/>
      <c r="C90" s="1"/>
      <c r="D90" s="1"/>
      <c r="E90" s="1"/>
      <c r="F90" s="1"/>
      <c r="G90" s="1"/>
    </row>
    <row r="91" spans="2:7">
      <c r="B91" s="1"/>
      <c r="C91" s="1"/>
      <c r="D91" s="1"/>
      <c r="E91" s="1"/>
      <c r="F91" s="1"/>
      <c r="G91" s="1"/>
    </row>
    <row r="92" spans="2:7">
      <c r="B92" s="1"/>
      <c r="C92" s="1"/>
      <c r="D92" s="1"/>
      <c r="E92" s="1"/>
      <c r="F92" s="1"/>
      <c r="G92" s="1"/>
    </row>
    <row r="93" spans="2:7">
      <c r="B93" s="1"/>
      <c r="C93" s="1"/>
      <c r="D93" s="1"/>
      <c r="E93" s="1"/>
      <c r="F93" s="1"/>
      <c r="G93" s="1"/>
    </row>
    <row r="94" spans="2:7">
      <c r="B94" s="1"/>
      <c r="C94" s="1"/>
      <c r="D94" s="1"/>
      <c r="E94" s="1"/>
      <c r="F94" s="1"/>
      <c r="G94" s="1"/>
    </row>
    <row r="95" spans="2:7">
      <c r="B95" s="1"/>
      <c r="C95" s="1"/>
      <c r="D95" s="1"/>
      <c r="E95" s="1"/>
      <c r="F95" s="1"/>
      <c r="G95" s="1"/>
    </row>
    <row r="96" spans="2:7">
      <c r="B96" s="1"/>
      <c r="C96" s="1"/>
      <c r="D96" s="1"/>
      <c r="E96" s="1"/>
      <c r="F96" s="1"/>
      <c r="G96" s="1"/>
    </row>
    <row r="97" spans="2:7">
      <c r="B97" s="1"/>
      <c r="C97" s="1"/>
      <c r="D97" s="1"/>
      <c r="E97" s="1"/>
      <c r="F97" s="1"/>
      <c r="G97" s="1"/>
    </row>
  </sheetData>
  <phoneticPr fontId="0" type="noConversion"/>
  <pageMargins left="0.75" right="0.75" top="1" bottom="1" header="0.5" footer="0.5"/>
  <pageSetup paperSize="9" scale="69" orientation="portrait" r:id="rId1"/>
  <headerFooter alignWithMargins="0">
    <oddHeader>&amp;C&amp;"Calibri"&amp;10&amp;K000000 Restricted&amp;1#_x000D_</oddHeader>
  </headerFooter>
  <ignoredErrors>
    <ignoredError sqref="H34:H60 H6:H32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6"/>
  <sheetViews>
    <sheetView showGridLines="0" zoomScaleNormal="100" workbookViewId="0">
      <selection activeCell="A3" sqref="A3"/>
    </sheetView>
  </sheetViews>
  <sheetFormatPr defaultRowHeight="12.5"/>
  <cols>
    <col min="1" max="1" width="17.54296875" customWidth="1"/>
    <col min="2" max="2" width="8.90625" bestFit="1" customWidth="1"/>
    <col min="3" max="3" width="9.7265625" bestFit="1" customWidth="1"/>
    <col min="4" max="4" width="12" style="33" bestFit="1" customWidth="1"/>
    <col min="5" max="5" width="8.7265625" customWidth="1"/>
  </cols>
  <sheetData>
    <row r="1" spans="1:6" ht="18" customHeight="1">
      <c r="A1" s="8" t="s">
        <v>218</v>
      </c>
      <c r="B1" s="8"/>
      <c r="C1" s="7"/>
      <c r="D1" s="84"/>
    </row>
    <row r="2" spans="1:6" ht="18" customHeight="1">
      <c r="A2" s="8" t="s">
        <v>202</v>
      </c>
      <c r="B2" s="8"/>
      <c r="C2" s="7"/>
      <c r="D2" s="84"/>
    </row>
    <row r="3" spans="1:6" ht="15" customHeight="1">
      <c r="A3" s="85" t="s">
        <v>219</v>
      </c>
      <c r="B3" s="85"/>
      <c r="D3" s="84"/>
    </row>
    <row r="4" spans="1:6" ht="26">
      <c r="A4" s="86" t="s">
        <v>220</v>
      </c>
      <c r="B4" s="67" t="s">
        <v>22</v>
      </c>
      <c r="C4" s="87" t="s">
        <v>221</v>
      </c>
      <c r="D4" s="88" t="s">
        <v>222</v>
      </c>
      <c r="E4" s="89" t="s">
        <v>110</v>
      </c>
    </row>
    <row r="5" spans="1:6" ht="15" customHeight="1">
      <c r="A5" s="90">
        <v>2004</v>
      </c>
      <c r="B5" s="3">
        <v>908.47359420000009</v>
      </c>
      <c r="C5" s="3">
        <v>181.23837409999999</v>
      </c>
      <c r="D5" s="3">
        <v>387.07600000000002</v>
      </c>
      <c r="E5" s="68">
        <f t="shared" ref="E5:E25" si="0">SUM(B5:D5)</f>
        <v>1476.7879683000001</v>
      </c>
    </row>
    <row r="6" spans="1:6" ht="15" customHeight="1">
      <c r="A6" s="90">
        <v>2005</v>
      </c>
      <c r="B6" s="3">
        <v>1025.781229934662</v>
      </c>
      <c r="C6" s="3">
        <v>225.61372952579998</v>
      </c>
      <c r="D6" s="3">
        <v>406.15139129496998</v>
      </c>
      <c r="E6" s="68">
        <f t="shared" si="0"/>
        <v>1657.5463507554318</v>
      </c>
    </row>
    <row r="7" spans="1:6" ht="15" customHeight="1">
      <c r="A7" s="90">
        <v>2006</v>
      </c>
      <c r="B7" s="3">
        <v>1145.1169909702701</v>
      </c>
      <c r="C7" s="3">
        <v>274.50302557129999</v>
      </c>
      <c r="D7" s="3">
        <v>435.55703278084997</v>
      </c>
      <c r="E7" s="68">
        <f t="shared" si="0"/>
        <v>1855.1770493224201</v>
      </c>
    </row>
    <row r="8" spans="1:6" ht="15" customHeight="1">
      <c r="A8" s="90">
        <v>2007</v>
      </c>
      <c r="B8" s="3">
        <v>1263.1876811360003</v>
      </c>
      <c r="C8" s="3">
        <v>332.22124054799997</v>
      </c>
      <c r="D8" s="3">
        <v>461.71133883700003</v>
      </c>
      <c r="E8" s="68">
        <f t="shared" si="0"/>
        <v>2057.1202605210001</v>
      </c>
    </row>
    <row r="9" spans="1:6" ht="15" customHeight="1">
      <c r="A9" s="90">
        <v>2008</v>
      </c>
      <c r="B9" s="3">
        <v>1360.1209725890001</v>
      </c>
      <c r="C9" s="3">
        <v>386.76280007899999</v>
      </c>
      <c r="D9" s="3">
        <v>494.62135709400002</v>
      </c>
      <c r="E9" s="68">
        <f t="shared" si="0"/>
        <v>2241.5051297620003</v>
      </c>
    </row>
    <row r="10" spans="1:6" ht="15" customHeight="1">
      <c r="A10" s="90">
        <v>2009</v>
      </c>
      <c r="B10" s="3">
        <v>1451.3839155860001</v>
      </c>
      <c r="C10" s="3">
        <v>451.84774947</v>
      </c>
      <c r="D10" s="3">
        <v>541.09286104499995</v>
      </c>
      <c r="E10" s="68">
        <f t="shared" si="0"/>
        <v>2444.3245261010002</v>
      </c>
      <c r="F10" s="1"/>
    </row>
    <row r="11" spans="1:6" ht="15" customHeight="1">
      <c r="A11" s="90">
        <v>2010</v>
      </c>
      <c r="B11" s="1">
        <v>1525.0586555580001</v>
      </c>
      <c r="C11" s="1">
        <v>518.347890936</v>
      </c>
      <c r="D11" s="1">
        <v>576.87388352000005</v>
      </c>
      <c r="E11" s="68">
        <f t="shared" si="0"/>
        <v>2620.2804300140001</v>
      </c>
      <c r="F11" s="1"/>
    </row>
    <row r="12" spans="1:6" ht="15" customHeight="1">
      <c r="A12" s="90">
        <v>2011</v>
      </c>
      <c r="B12" s="1">
        <v>1599.3789672190001</v>
      </c>
      <c r="C12" s="1">
        <v>556.71776316199998</v>
      </c>
      <c r="D12" s="1">
        <v>593.241128</v>
      </c>
      <c r="E12" s="68">
        <f t="shared" si="0"/>
        <v>2749.3378583810004</v>
      </c>
      <c r="F12" s="1"/>
    </row>
    <row r="13" spans="1:6" ht="15" customHeight="1">
      <c r="A13" s="90">
        <v>2012</v>
      </c>
      <c r="B13" s="1">
        <v>1659.9878532780001</v>
      </c>
      <c r="C13" s="1">
        <v>594.48446291000005</v>
      </c>
      <c r="D13" s="1">
        <v>619.83078799999998</v>
      </c>
      <c r="E13" s="68">
        <f t="shared" si="0"/>
        <v>2874.3031041880004</v>
      </c>
      <c r="F13" s="1"/>
    </row>
    <row r="14" spans="1:6" ht="15" customHeight="1">
      <c r="A14" s="90">
        <v>2013</v>
      </c>
      <c r="B14" s="1">
        <v>1740.3813582449998</v>
      </c>
      <c r="C14" s="1">
        <v>645.24760398400008</v>
      </c>
      <c r="D14" s="1">
        <v>629.82518999999991</v>
      </c>
      <c r="E14" s="68">
        <f t="shared" si="0"/>
        <v>3015.4541522289996</v>
      </c>
      <c r="F14" s="1"/>
    </row>
    <row r="15" spans="1:6" ht="15" customHeight="1">
      <c r="A15" s="90">
        <v>2014</v>
      </c>
      <c r="B15" s="1">
        <v>1827.19855082</v>
      </c>
      <c r="C15" s="1">
        <v>712.24820003599996</v>
      </c>
      <c r="D15" s="1">
        <v>646.20798944499995</v>
      </c>
      <c r="E15" s="68">
        <f t="shared" si="0"/>
        <v>3185.6547403009999</v>
      </c>
      <c r="F15" s="1"/>
    </row>
    <row r="16" spans="1:6" ht="15" customHeight="1">
      <c r="A16" s="90">
        <v>2015</v>
      </c>
      <c r="B16" s="1">
        <v>1949.6577593</v>
      </c>
      <c r="C16" s="1">
        <v>812.08785580000006</v>
      </c>
      <c r="D16" s="1">
        <v>686.86688079999999</v>
      </c>
      <c r="E16" s="68">
        <f t="shared" si="0"/>
        <v>3448.6124958999999</v>
      </c>
      <c r="F16" s="1"/>
    </row>
    <row r="17" spans="1:6" ht="15" customHeight="1">
      <c r="A17" s="90">
        <v>2016</v>
      </c>
      <c r="B17" s="1">
        <v>2062.5949667000004</v>
      </c>
      <c r="C17" s="1">
        <v>907.74055009999995</v>
      </c>
      <c r="D17" s="1">
        <v>726.47735120000004</v>
      </c>
      <c r="E17" s="68">
        <f t="shared" si="0"/>
        <v>3696.8128680000004</v>
      </c>
      <c r="F17" s="1"/>
    </row>
    <row r="18" spans="1:6" ht="15" customHeight="1">
      <c r="A18" s="90">
        <v>2017</v>
      </c>
      <c r="B18" s="1">
        <v>2176.1362256000002</v>
      </c>
      <c r="C18" s="1">
        <v>1006.5316506</v>
      </c>
      <c r="D18" s="1">
        <v>774.30966560000002</v>
      </c>
      <c r="E18" s="68">
        <f t="shared" si="0"/>
        <v>3956.9775417999999</v>
      </c>
      <c r="F18" s="1"/>
    </row>
    <row r="19" spans="1:6" ht="15" customHeight="1">
      <c r="A19" s="90">
        <v>2018</v>
      </c>
      <c r="B19" s="1">
        <v>2292.1413084999999</v>
      </c>
      <c r="C19" s="1">
        <v>1089.9632650999999</v>
      </c>
      <c r="D19" s="1">
        <v>821.09100000000001</v>
      </c>
      <c r="E19" s="68">
        <f t="shared" si="0"/>
        <v>4203.1955736</v>
      </c>
      <c r="F19" s="1"/>
    </row>
    <row r="20" spans="1:6" ht="15" customHeight="1">
      <c r="A20" s="90">
        <v>2019</v>
      </c>
      <c r="B20" s="1">
        <v>2389.377</v>
      </c>
      <c r="C20" s="1">
        <v>1165.5360000000001</v>
      </c>
      <c r="D20" s="1">
        <v>867.86900000000003</v>
      </c>
      <c r="E20" s="68">
        <f t="shared" si="0"/>
        <v>4422.7820000000002</v>
      </c>
      <c r="F20" s="1"/>
    </row>
    <row r="21" spans="1:6" ht="15" customHeight="1">
      <c r="A21" s="90">
        <v>2020</v>
      </c>
      <c r="B21" s="1">
        <v>2526.8942575999999</v>
      </c>
      <c r="C21" s="1">
        <v>1249.2034616999999</v>
      </c>
      <c r="D21" s="1">
        <v>930.90087240000003</v>
      </c>
      <c r="E21" s="68">
        <f t="shared" si="0"/>
        <v>4706.9985916999995</v>
      </c>
      <c r="F21" s="1"/>
    </row>
    <row r="22" spans="1:6" s="2" customFormat="1" ht="15" customHeight="1">
      <c r="A22" s="90">
        <v>2021</v>
      </c>
      <c r="B22" s="3">
        <v>2653.4944461999999</v>
      </c>
      <c r="C22" s="3">
        <v>1347.6453862000001</v>
      </c>
      <c r="D22" s="3">
        <v>976.76161109999998</v>
      </c>
      <c r="E22" s="68">
        <f t="shared" si="0"/>
        <v>4977.9014434999999</v>
      </c>
      <c r="F22" s="3"/>
    </row>
    <row r="23" spans="1:6" s="2" customFormat="1" ht="15" customHeight="1">
      <c r="A23" s="90">
        <v>2022</v>
      </c>
      <c r="B23" s="3">
        <v>2766.8200639000002</v>
      </c>
      <c r="C23" s="3">
        <v>1407.2888032000001</v>
      </c>
      <c r="D23" s="3">
        <v>1053.6745893</v>
      </c>
      <c r="E23" s="68">
        <f t="shared" si="0"/>
        <v>5227.7834563999995</v>
      </c>
      <c r="F23" s="3"/>
    </row>
    <row r="24" spans="1:6" s="2" customFormat="1" ht="15" customHeight="1">
      <c r="A24" s="90">
        <v>2023</v>
      </c>
      <c r="B24" s="3">
        <v>2779.0008468000001</v>
      </c>
      <c r="C24" s="3">
        <v>1412.2395833999999</v>
      </c>
      <c r="D24" s="3">
        <v>1094.0448180999999</v>
      </c>
      <c r="E24" s="68">
        <f t="shared" si="0"/>
        <v>5285.2852482999997</v>
      </c>
      <c r="F24" s="3"/>
    </row>
    <row r="25" spans="1:6" s="2" customFormat="1" ht="15" customHeight="1">
      <c r="A25" s="90">
        <v>2024</v>
      </c>
      <c r="B25" s="3">
        <v>2821.9281375</v>
      </c>
      <c r="C25" s="3">
        <v>1424.6912778000001</v>
      </c>
      <c r="D25" s="3">
        <v>1114.1566975000001</v>
      </c>
      <c r="E25" s="68">
        <f t="shared" si="0"/>
        <v>5360.7761128000002</v>
      </c>
      <c r="F25" s="3"/>
    </row>
    <row r="26" spans="1:6">
      <c r="A26" s="11" t="s">
        <v>314</v>
      </c>
      <c r="B26" s="11"/>
      <c r="C26" s="1"/>
      <c r="D26" s="91"/>
      <c r="E26" s="1"/>
      <c r="F26" s="1"/>
    </row>
    <row r="27" spans="1:6">
      <c r="A27" s="16" t="s">
        <v>315</v>
      </c>
      <c r="B27" s="11"/>
      <c r="C27" s="1"/>
      <c r="D27" s="91"/>
      <c r="E27" s="1"/>
      <c r="F27" s="1"/>
    </row>
    <row r="28" spans="1:6">
      <c r="A28" s="2" t="s">
        <v>140</v>
      </c>
      <c r="C28" s="1"/>
      <c r="E28" s="1"/>
      <c r="F28" s="1"/>
    </row>
    <row r="29" spans="1:6" ht="15" customHeight="1">
      <c r="C29" s="1"/>
      <c r="E29" s="1"/>
      <c r="F29" s="1"/>
    </row>
    <row r="30" spans="1:6" ht="15" customHeight="1">
      <c r="C30" s="1"/>
      <c r="E30" s="1"/>
      <c r="F30" s="1"/>
    </row>
    <row r="31" spans="1:6" ht="15" customHeight="1">
      <c r="C31" s="1"/>
      <c r="E31" s="1"/>
      <c r="F31" s="1"/>
    </row>
    <row r="32" spans="1:6" ht="15" customHeight="1">
      <c r="C32" s="1"/>
      <c r="E32" s="1"/>
      <c r="F32" s="1"/>
    </row>
    <row r="33" spans="3:6" ht="15" customHeight="1">
      <c r="C33" s="1"/>
      <c r="E33" s="1"/>
      <c r="F33" s="1"/>
    </row>
    <row r="34" spans="3:6">
      <c r="C34" s="1"/>
      <c r="E34" s="1"/>
      <c r="F34" s="1"/>
    </row>
    <row r="35" spans="3:6">
      <c r="C35" s="1"/>
      <c r="E35" s="1"/>
      <c r="F35" s="1"/>
    </row>
    <row r="36" spans="3:6">
      <c r="C36" s="1"/>
      <c r="E36" s="1"/>
      <c r="F36" s="1"/>
    </row>
    <row r="37" spans="3:6">
      <c r="C37" s="1"/>
      <c r="E37" s="1"/>
      <c r="F37" s="1"/>
    </row>
    <row r="38" spans="3:6">
      <c r="C38" s="1"/>
      <c r="E38" s="1"/>
      <c r="F38" s="1"/>
    </row>
    <row r="39" spans="3:6">
      <c r="C39" s="1"/>
      <c r="E39" s="1"/>
      <c r="F39" s="1"/>
    </row>
    <row r="40" spans="3:6">
      <c r="C40" s="1"/>
      <c r="E40" s="1"/>
      <c r="F40" s="1"/>
    </row>
    <row r="41" spans="3:6">
      <c r="C41" s="1"/>
      <c r="E41" s="1"/>
      <c r="F41" s="1"/>
    </row>
    <row r="42" spans="3:6">
      <c r="C42" s="1"/>
      <c r="E42" s="1"/>
      <c r="F42" s="1"/>
    </row>
    <row r="43" spans="3:6">
      <c r="C43" s="1"/>
      <c r="E43" s="1"/>
      <c r="F43" s="1"/>
    </row>
    <row r="44" spans="3:6">
      <c r="C44" s="1"/>
      <c r="E44" s="1"/>
      <c r="F44" s="1"/>
    </row>
    <row r="45" spans="3:6">
      <c r="C45" s="1"/>
      <c r="E45" s="1"/>
      <c r="F45" s="1"/>
    </row>
    <row r="46" spans="3:6">
      <c r="C46" s="1"/>
      <c r="E46" s="1"/>
      <c r="F46" s="1"/>
    </row>
    <row r="47" spans="3:6">
      <c r="C47" s="1"/>
      <c r="E47" s="1"/>
      <c r="F47" s="1"/>
    </row>
    <row r="48" spans="3:6">
      <c r="C48" s="1"/>
      <c r="E48" s="1"/>
      <c r="F48" s="1"/>
    </row>
    <row r="49" spans="3:6">
      <c r="C49" s="1"/>
      <c r="E49" s="1"/>
      <c r="F49" s="1"/>
    </row>
    <row r="50" spans="3:6">
      <c r="C50" s="1"/>
      <c r="E50" s="1"/>
      <c r="F50" s="1"/>
    </row>
    <row r="51" spans="3:6">
      <c r="C51" s="1"/>
      <c r="E51" s="1"/>
      <c r="F51" s="1"/>
    </row>
    <row r="52" spans="3:6">
      <c r="C52" s="1"/>
      <c r="E52" s="1"/>
      <c r="F52" s="1"/>
    </row>
    <row r="53" spans="3:6">
      <c r="C53" s="1"/>
      <c r="E53" s="1"/>
      <c r="F53" s="1"/>
    </row>
    <row r="54" spans="3:6">
      <c r="C54" s="1"/>
      <c r="E54" s="1"/>
      <c r="F54" s="1"/>
    </row>
    <row r="55" spans="3:6">
      <c r="C55" s="1"/>
      <c r="E55" s="1"/>
      <c r="F55" s="1"/>
    </row>
    <row r="56" spans="3:6">
      <c r="C56" s="1"/>
      <c r="E56" s="1"/>
      <c r="F56" s="1"/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&amp;C&amp;"Calibri"&amp;10&amp;K000000 Restricted&amp;1#_x000D_</oddHeader>
  </headerFooter>
  <ignoredErrors>
    <ignoredError sqref="E5:E25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5e7a48abf8041648435aab4da46f338 xmlns="290674ff-fe18-4abe-9a8c-9d7bfd8014a8">
      <Terms xmlns="http://schemas.microsoft.com/office/infopath/2007/PartnerControls"/>
    </g5e7a48abf8041648435aab4da46f338>
    <pe9681130393425ba3ecb2ef33e53045 xmlns="290674ff-fe18-4abe-9a8c-9d7bfd8014a8">
      <Terms xmlns="http://schemas.microsoft.com/office/infopath/2007/PartnerControls">
        <TermInfo xmlns="http://schemas.microsoft.com/office/infopath/2007/PartnerControls">
          <TermName>statistik</TermName>
          <TermId>cd10b98e-7423-4440-bc78-4cb31251f420</TermId>
        </TermInfo>
      </Terms>
    </pe9681130393425ba3ecb2ef33e53045>
    <o5af3d7dea7d4402adc394867a3ee8ba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Aktiv</TermName>
          <TermId xmlns="http://schemas.microsoft.com/office/infopath/2007/PartnerControls">02b66c5d-04e5-4199-83a4-077c2a433b35</TermId>
        </TermInfo>
      </Terms>
    </o5af3d7dea7d4402adc394867a3ee8ba>
    <g307ba63ca0a42a1be1546946bde57c7 xmlns="290674ff-fe18-4abe-9a8c-9d7bfd8014a8">
      <Terms xmlns="http://schemas.microsoft.com/office/infopath/2007/PartnerControls">
        <TermInfo xmlns="http://schemas.microsoft.com/office/infopath/2007/PartnerControls">
          <TermName>2016</TermName>
          <TermId>0f48d460-4c55-426c-bf02-9464bafc62c5</TermId>
        </TermInfo>
      </Terms>
    </g307ba63ca0a42a1be1546946bde57c7>
    <kfa293ceb35948e49d8ca0273e68f245 xmlns="290674ff-fe18-4abe-9a8c-9d7bfd8014a8">
      <Terms xmlns="http://schemas.microsoft.com/office/infopath/2007/PartnerControls">
        <TermInfo xmlns="http://schemas.microsoft.com/office/infopath/2007/PartnerControls">
          <TermName>Bank- och finansstatistik</TermName>
          <TermId>a65e0d6c-5f05-46cc-94b2-6b6a17087d5d</TermId>
        </TermInfo>
      </Terms>
    </kfa293ceb35948e49d8ca0273e68f245>
    <n2837700628c49d48facc1fd553a2ef1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Svenska</TermName>
          <TermId xmlns="http://schemas.microsoft.com/office/infopath/2007/PartnerControls">8d03c51f-94b8-4be8-8006-4002892d7f9f</TermId>
        </TermInfo>
      </Terms>
    </n2837700628c49d48facc1fd553a2ef1>
    <h0104def5e714e57be6041969f7657ad xmlns="290674ff-fe18-4abe-9a8c-9d7bfd8014a8">
      <Terms xmlns="http://schemas.microsoft.com/office/infopath/2007/PartnerControls">
        <TermInfo xmlns="http://schemas.microsoft.com/office/infopath/2007/PartnerControls">
          <TermName>underlag</TermName>
          <TermId>53de0a6f-2e79-4aeb-aa95-01b8dd19cb38</TermId>
        </TermInfo>
      </Terms>
    </h0104def5e714e57be6041969f7657ad>
    <TaxCatchAll xmlns="9ffb8744-d56d-4c59-b7f5-c1b64f91b42f">
      <Value>1663</Value>
      <Value>1802</Value>
      <Value>1943</Value>
      <Value>1601</Value>
      <Value>1821</Value>
      <Value>1751</Value>
    </TaxCatchAll>
    <_ip_UnifiedCompliancePolicyUIAction xmlns="http://schemas.microsoft.com/sharepoint/v3" xsi:nil="true"/>
    <_ip_UnifiedCompliancePolicyProperties xmlns="http://schemas.microsoft.com/sharepoint/v3" xsi:nil="true"/>
    <lcf76f155ced4ddcb4097134ff3c332f xmlns="3965b5a5-71d9-49b7-b7c6-53fe6053d030">
      <Terms xmlns="http://schemas.microsoft.com/office/infopath/2007/PartnerControls"/>
    </lcf76f155ced4ddcb4097134ff3c332f>
    <LastSharedByUser xmlns="9ffb8744-d56d-4c59-b7f5-c1b64f91b42f" xsi:nil="true"/>
    <MediaLengthInSeconds xmlns="3965b5a5-71d9-49b7-b7c6-53fe6053d030" xsi:nil="true"/>
    <LastSharedByTime xmlns="9ffb8744-d56d-4c59-b7f5-c1b64f91b42f" xsi:nil="true"/>
    <SharedWithUsers xmlns="290674ff-fe18-4abe-9a8c-9d7bfd8014a8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nternt Dokument" ma:contentTypeID="0x0101004421B6F05B3DEA45B17D0AC37EF8ED2600B296CD32F91D6242B97459BC4E1761F4" ma:contentTypeVersion="31" ma:contentTypeDescription="" ma:contentTypeScope="" ma:versionID="e9ec1c02e2b3ea5015fe32fce668ccfb">
  <xsd:schema xmlns:xsd="http://www.w3.org/2001/XMLSchema" xmlns:xs="http://www.w3.org/2001/XMLSchema" xmlns:p="http://schemas.microsoft.com/office/2006/metadata/properties" xmlns:ns1="http://schemas.microsoft.com/sharepoint/v3" xmlns:ns2="290674ff-fe18-4abe-9a8c-9d7bfd8014a8" xmlns:ns3="9ffb8744-d56d-4c59-b7f5-c1b64f91b42f" xmlns:ns4="3965b5a5-71d9-49b7-b7c6-53fe6053d030" targetNamespace="http://schemas.microsoft.com/office/2006/metadata/properties" ma:root="true" ma:fieldsID="2651286cbd50b0a7ce9061060aa2e285" ns1:_="" ns2:_="" ns3:_="" ns4:_="">
    <xsd:import namespace="http://schemas.microsoft.com/sharepoint/v3"/>
    <xsd:import namespace="290674ff-fe18-4abe-9a8c-9d7bfd8014a8"/>
    <xsd:import namespace="9ffb8744-d56d-4c59-b7f5-c1b64f91b42f"/>
    <xsd:import namespace="3965b5a5-71d9-49b7-b7c6-53fe6053d030"/>
    <xsd:element name="properties">
      <xsd:complexType>
        <xsd:sequence>
          <xsd:element name="documentManagement">
            <xsd:complexType>
              <xsd:all>
                <xsd:element ref="ns2:h0104def5e714e57be6041969f7657ad" minOccurs="0"/>
                <xsd:element ref="ns3:TaxCatchAll" minOccurs="0"/>
                <xsd:element ref="ns3:TaxCatchAllLabel" minOccurs="0"/>
                <xsd:element ref="ns2:g307ba63ca0a42a1be1546946bde57c7" minOccurs="0"/>
                <xsd:element ref="ns2:g5e7a48abf8041648435aab4da46f338" minOccurs="0"/>
                <xsd:element ref="ns2:kfa293ceb35948e49d8ca0273e68f245" minOccurs="0"/>
                <xsd:element ref="ns2:n2837700628c49d48facc1fd553a2ef1" minOccurs="0"/>
                <xsd:element ref="ns2:pe9681130393425ba3ecb2ef33e53045" minOccurs="0"/>
                <xsd:element ref="ns2:SharedWithUsers" minOccurs="0"/>
                <xsd:element ref="ns2:SharingHintHash" minOccurs="0"/>
                <xsd:element ref="ns2:o5af3d7dea7d4402adc394867a3ee8ba" minOccurs="0"/>
                <xsd:element ref="ns3:SharedWithDetails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MediaServiceGenerationTime" minOccurs="0"/>
                <xsd:element ref="ns4:MediaServiceEventHashCode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42" nillable="true" ma:displayName="Egenskaper för enhetlig efterlevnadsprincip" ma:hidden="true" ma:internalName="_ip_UnifiedCompliancePolicyProperties">
      <xsd:simpleType>
        <xsd:restriction base="dms:Note"/>
      </xsd:simpleType>
    </xsd:element>
    <xsd:element name="_ip_UnifiedCompliancePolicyUIAction" ma:index="43" nillable="true" ma:displayName="Gränssnittsåtgärd för enhetlig efterlevnadsprincip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0674ff-fe18-4abe-9a8c-9d7bfd8014a8" elementFormDefault="qualified">
    <xsd:import namespace="http://schemas.microsoft.com/office/2006/documentManagement/types"/>
    <xsd:import namespace="http://schemas.microsoft.com/office/infopath/2007/PartnerControls"/>
    <xsd:element name="h0104def5e714e57be6041969f7657ad" ma:index="8" nillable="true" ma:taxonomy="true" ma:internalName="h0104def5e714e57be6041969f7657ad" ma:taxonomyFieldName="Dokumenttyp" ma:displayName="Dokumenttyp" ma:indexed="true" ma:readOnly="false" ma:default="" ma:fieldId="{10104def-5e71-4e57-be60-41969f7657ad}" ma:sspId="fc3626a7-e4c6-44b1-989c-d7bf2d5ca3cd" ma:termSetId="3952a50a-3a3a-4c6a-a319-63a066b963e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307ba63ca0a42a1be1546946bde57c7" ma:index="12" nillable="true" ma:taxonomy="true" ma:internalName="g307ba63ca0a42a1be1546946bde57c7" ma:taxonomyFieldName="_x00c5_r" ma:displayName="År" ma:indexed="true" ma:readOnly="false" ma:default="2265;#2017|edf32a31-4da6-4e6e-82c7-6a5af48a52f6" ma:fieldId="{0307ba63-ca0a-42a1-be15-46946bde57c7}" ma:sspId="fc3626a7-e4c6-44b1-989c-d7bf2d5ca3cd" ma:termSetId="6f259deb-a1fa-40ad-8ef1-8d58f95647f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5e7a48abf8041648435aab4da46f338" ma:index="14" nillable="true" ma:taxonomy="true" ma:internalName="g5e7a48abf8041648435aab4da46f338" ma:taxonomyFieldName="Motparter" ma:displayName="Parter" ma:readOnly="false" ma:default="" ma:fieldId="{05e7a48a-bf80-4164-8435-aab4da46f338}" ma:taxonomyMulti="true" ma:sspId="fc3626a7-e4c6-44b1-989c-d7bf2d5ca3cd" ma:termSetId="dfdbd846-d06d-4297-ab7b-78f20b02dc5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kfa293ceb35948e49d8ca0273e68f245" ma:index="16" nillable="true" ma:taxonomy="true" ma:internalName="kfa293ceb35948e49d8ca0273e68f245" ma:taxonomyFieldName="Omr_x00e5_deskategori" ma:displayName="Kategori" ma:indexed="true" ma:readOnly="false" ma:default="" ma:fieldId="{4fa293ce-b359-48e4-9d8c-a0273e68f245}" ma:sspId="fc3626a7-e4c6-44b1-989c-d7bf2d5ca3cd" ma:termSetId="254c4c3c-564a-40b2-85e6-e2799f8abe52" ma:anchorId="3cf1d9e6-d0fc-47fc-9c90-e4ea6e0430ad" ma:open="false" ma:isKeyword="false">
      <xsd:complexType>
        <xsd:sequence>
          <xsd:element ref="pc:Terms" minOccurs="0" maxOccurs="1"/>
        </xsd:sequence>
      </xsd:complexType>
    </xsd:element>
    <xsd:element name="n2837700628c49d48facc1fd553a2ef1" ma:index="18" nillable="true" ma:taxonomy="true" ma:internalName="n2837700628c49d48facc1fd553a2ef1" ma:taxonomyFieldName="Dokumentspr_x00e5_k" ma:displayName="Språk" ma:readOnly="false" ma:default="1601;#Svenska|8d03c51f-94b8-4be8-8006-4002892d7f9f" ma:fieldId="{72837700-628c-49d4-8fac-c1fd553a2ef1}" ma:sspId="fc3626a7-e4c6-44b1-989c-d7bf2d5ca3cd" ma:termSetId="b66d7631-bddb-46aa-b90f-d53ba0f0f4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e9681130393425ba3ecb2ef33e53045" ma:index="20" nillable="true" ma:taxonomy="true" ma:internalName="pe9681130393425ba3ecb2ef33e53045" ma:taxonomyFieldName="Dokumentnyckelord" ma:displayName="Nyckelord" ma:readOnly="false" ma:default="" ma:fieldId="{9e968113-0393-425b-a3ec-b2ef33e53045}" ma:taxonomyMulti="true" ma:sspId="fc3626a7-e4c6-44b1-989c-d7bf2d5ca3cd" ma:termSetId="188d5978-db65-4544-8dd7-1a62414fe199" ma:anchorId="e93b9575-585a-43ed-b438-d62fcd2d7215" ma:open="true" ma:isKeyword="false">
      <xsd:complexType>
        <xsd:sequence>
          <xsd:element ref="pc:Terms" minOccurs="0" maxOccurs="1"/>
        </xsd:sequence>
      </xsd:complexType>
    </xsd:element>
    <xsd:element name="SharedWithUsers" ma:index="22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23" nillable="true" ma:displayName="Delar tips, Hash" ma:internalName="SharingHintHash" ma:readOnly="true">
      <xsd:simpleType>
        <xsd:restriction base="dms:Text"/>
      </xsd:simpleType>
    </xsd:element>
    <xsd:element name="o5af3d7dea7d4402adc394867a3ee8ba" ma:index="24" nillable="true" ma:taxonomy="true" ma:internalName="o5af3d7dea7d4402adc394867a3ee8ba" ma:taxonomyFieldName="Dokumentstatus" ma:displayName="Dokumentstatus" ma:readOnly="false" ma:default="1802;#Aktiv|02b66c5d-04e5-4199-83a4-077c2a433b35" ma:fieldId="{85af3d7d-ea7d-4402-adc3-94867a3ee8ba}" ma:sspId="fc3626a7-e4c6-44b1-989c-d7bf2d5ca3cd" ma:termSetId="045a51af-09ff-4cf7-b58d-aea1d0e5437e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fb8744-d56d-4c59-b7f5-c1b64f91b42f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fcd0641a-620a-4c29-9cff-7a7e4a025bdf}" ma:internalName="TaxCatchAll" ma:showField="CatchAllData" ma:web="9ffb8744-d56d-4c59-b7f5-c1b64f91b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fcd0641a-620a-4c29-9cff-7a7e4a025bdf}" ma:internalName="TaxCatchAllLabel" ma:readOnly="true" ma:showField="CatchAllDataLabel" ma:web="9ffb8744-d56d-4c59-b7f5-c1b64f91b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Details" ma:index="26" nillable="true" ma:displayName="Delat med information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27" nillable="true" ma:displayName="Senast delad per användare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28" nillable="true" ma:displayName="Senast delad per tid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65b5a5-71d9-49b7-b7c6-53fe6053d0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9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30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3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3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34" nillable="true" ma:displayName="Length (seconds)" ma:internalName="MediaLengthInSeconds" ma:readOnly="true">
      <xsd:simpleType>
        <xsd:restriction base="dms:Unknown"/>
      </xsd:simpleType>
    </xsd:element>
    <xsd:element name="MediaServiceGenerationTime" ma:index="3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38" nillable="true" ma:taxonomy="true" ma:internalName="lcf76f155ced4ddcb4097134ff3c332f" ma:taxonomyFieldName="MediaServiceImageTags" ma:displayName="Bildmarkeringar" ma:readOnly="false" ma:fieldId="{5cf76f15-5ced-4ddc-b409-7134ff3c332f}" ma:taxonomyMulti="true" ma:sspId="fc3626a7-e4c6-44b1-989c-d7bf2d5ca3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CR" ma:index="4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7DEF8E-78EF-47BE-AF56-16A3CD72BE5F}">
  <ds:schemaRefs>
    <ds:schemaRef ds:uri="http://schemas.microsoft.com/office/2006/metadata/properties"/>
    <ds:schemaRef ds:uri="http://www.w3.org/XML/1998/namespace"/>
    <ds:schemaRef ds:uri="3965b5a5-71d9-49b7-b7c6-53fe6053d030"/>
    <ds:schemaRef ds:uri="http://schemas.microsoft.com/sharepoint/v3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9ffb8744-d56d-4c59-b7f5-c1b64f91b42f"/>
    <ds:schemaRef ds:uri="290674ff-fe18-4abe-9a8c-9d7bfd8014a8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57D9806-4FFF-453C-9C6E-7669B1C330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90674ff-fe18-4abe-9a8c-9d7bfd8014a8"/>
    <ds:schemaRef ds:uri="9ffb8744-d56d-4c59-b7f5-c1b64f91b42f"/>
    <ds:schemaRef ds:uri="3965b5a5-71d9-49b7-b7c6-53fe6053d0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6987E8B-B674-4C8C-88F6-D5F73F27BC0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a7f9ad14-0c4a-4db3-8c5b-1a992a2e260b}" enabled="1" method="Privileged" siteId="{49852dc2-8ad6-48da-8a50-cf51cad5c586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16</vt:i4>
      </vt:variant>
      <vt:variant>
        <vt:lpstr>Namngivna områden</vt:lpstr>
      </vt:variant>
      <vt:variant>
        <vt:i4>4</vt:i4>
      </vt:variant>
    </vt:vector>
  </HeadingPairs>
  <TitlesOfParts>
    <vt:vector size="20" baseType="lpstr">
      <vt:lpstr>Basfakta</vt:lpstr>
      <vt:lpstr>1 Bankaktiebolag</vt:lpstr>
      <vt:lpstr>2 Inl- &amp; kreditmarknad</vt:lpstr>
      <vt:lpstr>3 Bankkoncerner</vt:lpstr>
      <vt:lpstr>4 Sparbanker</vt:lpstr>
      <vt:lpstr>5  Bank res o förl</vt:lpstr>
      <vt:lpstr>6 Bank tillg o skuld</vt:lpstr>
      <vt:lpstr>7 Bank inl o utl</vt:lpstr>
      <vt:lpstr>8 Boutlåning</vt:lpstr>
      <vt:lpstr>9 Näringslivsinst</vt:lpstr>
      <vt:lpstr>10 Livförsäkringsbolag</vt:lpstr>
      <vt:lpstr>11 Betalningsinstrument</vt:lpstr>
      <vt:lpstr>12 Fonder finansiell stabilitet</vt:lpstr>
      <vt:lpstr>13 Banker</vt:lpstr>
      <vt:lpstr>14 Bankkontor</vt:lpstr>
      <vt:lpstr>15 Anställda i banker</vt:lpstr>
      <vt:lpstr>'1 Bankaktiebolag'!Utskriftsområde</vt:lpstr>
      <vt:lpstr>'2 Inl- &amp; kreditmarknad'!Utskriftsområde</vt:lpstr>
      <vt:lpstr>'6 Bank tillg o skuld'!Utskriftsområde</vt:lpstr>
      <vt:lpstr>'7 Bank inl o utl'!Utskriftsområde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Bank- och finansstatistik 2015</dc:title>
  <dc:subject/>
  <dc:creator>Christian Nilsson</dc:creator>
  <cp:keywords/>
  <dc:description/>
  <cp:lastModifiedBy>Christian Nilsson</cp:lastModifiedBy>
  <cp:revision/>
  <cp:lastPrinted>2025-03-04T12:25:42Z</cp:lastPrinted>
  <dcterms:created xsi:type="dcterms:W3CDTF">2001-02-09T12:50:28Z</dcterms:created>
  <dcterms:modified xsi:type="dcterms:W3CDTF">2025-05-20T11:50:14Z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0x0101004421B6F05B3DEA45B17D0AC37EF8ED2600B296CD32F91D6242B97459BC4E1761F4</vt:lpwstr>
  </property>
  <property fmtid="{D5CDD505-2E9C-101B-9397-08002B2CF9AE}" pid="3" name="Motparter">
    <vt:lpwstr/>
  </property>
  <property fmtid="{D5CDD505-2E9C-101B-9397-08002B2CF9AE}" pid="4" name="Dokumenttyp">
    <vt:lpwstr>1751;#underlag|53de0a6f-2e79-4aeb-aa95-01b8dd19cb38</vt:lpwstr>
  </property>
  <property fmtid="{D5CDD505-2E9C-101B-9397-08002B2CF9AE}" pid="5" name="Områdeskategori">
    <vt:lpwstr>1663;#Bank- och finansstatistik|a65e0d6c-5f05-46cc-94b2-6b6a17087d5d</vt:lpwstr>
  </property>
  <property fmtid="{D5CDD505-2E9C-101B-9397-08002B2CF9AE}" pid="6" name="År">
    <vt:lpwstr>1943;#2016|0f48d460-4c55-426c-bf02-9464bafc62c5</vt:lpwstr>
  </property>
  <property fmtid="{D5CDD505-2E9C-101B-9397-08002B2CF9AE}" pid="7" name="Dokumentnyckelord">
    <vt:lpwstr>1821;#statistik|cd10b98e-7423-4440-bc78-4cb31251f420</vt:lpwstr>
  </property>
  <property fmtid="{D5CDD505-2E9C-101B-9397-08002B2CF9AE}" pid="8" name="Dokumentspråk">
    <vt:lpwstr>1601;#Svenska|8d03c51f-94b8-4be8-8006-4002892d7f9f</vt:lpwstr>
  </property>
  <property fmtid="{D5CDD505-2E9C-101B-9397-08002B2CF9AE}" pid="9" name="Dokumentstatus">
    <vt:lpwstr>1802;#Aktiv|02b66c5d-04e5-4199-83a4-077c2a433b35</vt:lpwstr>
  </property>
  <property fmtid="{D5CDD505-2E9C-101B-9397-08002B2CF9AE}" pid="10" name="AuthorIds_UIVersion_1024">
    <vt:lpwstr>53</vt:lpwstr>
  </property>
  <property fmtid="{D5CDD505-2E9C-101B-9397-08002B2CF9AE}" pid="11" name="AuthorIds_UIVersion_3072">
    <vt:lpwstr>53</vt:lpwstr>
  </property>
  <property fmtid="{D5CDD505-2E9C-101B-9397-08002B2CF9AE}" pid="12" name="AuthorIds_UIVersion_4096">
    <vt:lpwstr>53</vt:lpwstr>
  </property>
  <property fmtid="{D5CDD505-2E9C-101B-9397-08002B2CF9AE}" pid="13" name="AuthorIds_UIVersion_8192">
    <vt:lpwstr>53</vt:lpwstr>
  </property>
  <property fmtid="{D5CDD505-2E9C-101B-9397-08002B2CF9AE}" pid="14" name="AuthorIds_UIVersion_10240">
    <vt:lpwstr>53</vt:lpwstr>
  </property>
  <property fmtid="{D5CDD505-2E9C-101B-9397-08002B2CF9AE}" pid="15" name="AuthorIds_UIVersion_14336">
    <vt:lpwstr>53</vt:lpwstr>
  </property>
  <property fmtid="{D5CDD505-2E9C-101B-9397-08002B2CF9AE}" pid="16" name="AuthorIds_UIVersion_16896">
    <vt:lpwstr>53</vt:lpwstr>
  </property>
  <property fmtid="{D5CDD505-2E9C-101B-9397-08002B2CF9AE}" pid="17" name="AuthorIds_UIVersion_18944">
    <vt:lpwstr>53</vt:lpwstr>
  </property>
  <property fmtid="{D5CDD505-2E9C-101B-9397-08002B2CF9AE}" pid="18" name="AuthorIds_UIVersion_19968">
    <vt:lpwstr>53</vt:lpwstr>
  </property>
  <property fmtid="{D5CDD505-2E9C-101B-9397-08002B2CF9AE}" pid="19" name="AuthorIds_UIVersion_20480">
    <vt:lpwstr>53</vt:lpwstr>
  </property>
  <property fmtid="{D5CDD505-2E9C-101B-9397-08002B2CF9AE}" pid="20" name="AuthorIds_UIVersion_22016">
    <vt:lpwstr>53</vt:lpwstr>
  </property>
  <property fmtid="{D5CDD505-2E9C-101B-9397-08002B2CF9AE}" pid="21" name="AuthorIds_UIVersion_24064">
    <vt:lpwstr>53</vt:lpwstr>
  </property>
  <property fmtid="{D5CDD505-2E9C-101B-9397-08002B2CF9AE}" pid="22" name="AuthorIds_UIVersion_25600">
    <vt:lpwstr>53</vt:lpwstr>
  </property>
  <property fmtid="{D5CDD505-2E9C-101B-9397-08002B2CF9AE}" pid="23" name="AuthorIds_UIVersion_26112">
    <vt:lpwstr>53</vt:lpwstr>
  </property>
  <property fmtid="{D5CDD505-2E9C-101B-9397-08002B2CF9AE}" pid="24" name="AuthorIds_UIVersion_28160">
    <vt:lpwstr>53</vt:lpwstr>
  </property>
  <property fmtid="{D5CDD505-2E9C-101B-9397-08002B2CF9AE}" pid="25" name="AuthorIds_UIVersion_30208">
    <vt:lpwstr>53</vt:lpwstr>
  </property>
  <property fmtid="{D5CDD505-2E9C-101B-9397-08002B2CF9AE}" pid="26" name="AuthorIds_UIVersion_34304">
    <vt:lpwstr>53</vt:lpwstr>
  </property>
  <property fmtid="{D5CDD505-2E9C-101B-9397-08002B2CF9AE}" pid="27" name="AuthorIds_UIVersion_36352">
    <vt:lpwstr>53</vt:lpwstr>
  </property>
  <property fmtid="{D5CDD505-2E9C-101B-9397-08002B2CF9AE}" pid="28" name="AuthorIds_UIVersion_38912">
    <vt:lpwstr>53</vt:lpwstr>
  </property>
  <property fmtid="{D5CDD505-2E9C-101B-9397-08002B2CF9AE}" pid="29" name="AuthorIds_UIVersion_40960">
    <vt:lpwstr>53</vt:lpwstr>
  </property>
  <property fmtid="{D5CDD505-2E9C-101B-9397-08002B2CF9AE}" pid="30" name="AuthorIds_UIVersion_41472">
    <vt:lpwstr>53</vt:lpwstr>
  </property>
  <property fmtid="{D5CDD505-2E9C-101B-9397-08002B2CF9AE}" pid="31" name="AuthorIds_UIVersion_41984">
    <vt:lpwstr>53</vt:lpwstr>
  </property>
  <property fmtid="{D5CDD505-2E9C-101B-9397-08002B2CF9AE}" pid="32" name="AuthorIds_UIVersion_43520">
    <vt:lpwstr>53</vt:lpwstr>
  </property>
  <property fmtid="{D5CDD505-2E9C-101B-9397-08002B2CF9AE}" pid="33" name="AuthorIds_UIVersion_44032">
    <vt:lpwstr>53</vt:lpwstr>
  </property>
  <property fmtid="{D5CDD505-2E9C-101B-9397-08002B2CF9AE}" pid="34" name="M_x00f6_tesnyckelord">
    <vt:lpwstr/>
  </property>
  <property fmtid="{D5CDD505-2E9C-101B-9397-08002B2CF9AE}" pid="35" name="cb84ffcbdd834680baa05e58c2b9ac24">
    <vt:lpwstr/>
  </property>
  <property fmtid="{D5CDD505-2E9C-101B-9397-08002B2CF9AE}" pid="36" name="M_x00f6_testyp">
    <vt:lpwstr/>
  </property>
  <property fmtid="{D5CDD505-2E9C-101B-9397-08002B2CF9AE}" pid="37" name="o7abb1b61a9e4621b4c92bb55b7e8893">
    <vt:lpwstr/>
  </property>
  <property fmtid="{D5CDD505-2E9C-101B-9397-08002B2CF9AE}" pid="38" name="Mötestyp">
    <vt:lpwstr/>
  </property>
  <property fmtid="{D5CDD505-2E9C-101B-9397-08002B2CF9AE}" pid="39" name="Mötesnyckelord">
    <vt:lpwstr/>
  </property>
  <property fmtid="{D5CDD505-2E9C-101B-9397-08002B2CF9AE}" pid="40" name="MediaServiceImageTags">
    <vt:lpwstr/>
  </property>
  <property fmtid="{D5CDD505-2E9C-101B-9397-08002B2CF9AE}" pid="41" name="MSIP_Label_84d1788a-8774-4b28-bfb9-4d424aeacd42_Enabled">
    <vt:lpwstr>true</vt:lpwstr>
  </property>
  <property fmtid="{D5CDD505-2E9C-101B-9397-08002B2CF9AE}" pid="42" name="MSIP_Label_84d1788a-8774-4b28-bfb9-4d424aeacd42_SetDate">
    <vt:lpwstr>2024-04-16T10:58:43Z</vt:lpwstr>
  </property>
  <property fmtid="{D5CDD505-2E9C-101B-9397-08002B2CF9AE}" pid="43" name="MSIP_Label_84d1788a-8774-4b28-bfb9-4d424aeacd42_Method">
    <vt:lpwstr>Standard</vt:lpwstr>
  </property>
  <property fmtid="{D5CDD505-2E9C-101B-9397-08002B2CF9AE}" pid="44" name="MSIP_Label_84d1788a-8774-4b28-bfb9-4d424aeacd42_Name">
    <vt:lpwstr>defa4170-0d19-0005-0004-bc88714345d2</vt:lpwstr>
  </property>
  <property fmtid="{D5CDD505-2E9C-101B-9397-08002B2CF9AE}" pid="45" name="MSIP_Label_84d1788a-8774-4b28-bfb9-4d424aeacd42_SiteId">
    <vt:lpwstr>49852dc2-8ad6-48da-8a50-cf51cad5c586</vt:lpwstr>
  </property>
  <property fmtid="{D5CDD505-2E9C-101B-9397-08002B2CF9AE}" pid="46" name="MSIP_Label_84d1788a-8774-4b28-bfb9-4d424aeacd42_ActionId">
    <vt:lpwstr>afa6a2e0-9ba7-428f-bbf3-3e19bcd0043a</vt:lpwstr>
  </property>
  <property fmtid="{D5CDD505-2E9C-101B-9397-08002B2CF9AE}" pid="47" name="MSIP_Label_84d1788a-8774-4b28-bfb9-4d424aeacd42_ContentBits">
    <vt:lpwstr>0</vt:lpwstr>
  </property>
  <property fmtid="{D5CDD505-2E9C-101B-9397-08002B2CF9AE}" pid="48" name="Omr_x00e5_deskategori">
    <vt:lpwstr>1663;#Bank- och finansstatistik|a65e0d6c-5f05-46cc-94b2-6b6a17087d5d</vt:lpwstr>
  </property>
  <property fmtid="{D5CDD505-2E9C-101B-9397-08002B2CF9AE}" pid="49" name="_x00c5_r">
    <vt:lpwstr>1943;#2016|0f48d460-4c55-426c-bf02-9464bafc62c5</vt:lpwstr>
  </property>
  <property fmtid="{D5CDD505-2E9C-101B-9397-08002B2CF9AE}" pid="50" name="Dokumentspr_x00e5_k">
    <vt:lpwstr>1601;#Svenska|8d03c51f-94b8-4be8-8006-4002892d7f9f</vt:lpwstr>
  </property>
  <property fmtid="{D5CDD505-2E9C-101B-9397-08002B2CF9AE}" pid="51" name="DocumentSetDescription">
    <vt:lpwstr/>
  </property>
  <property fmtid="{D5CDD505-2E9C-101B-9397-08002B2CF9AE}" pid="52" name="ComplianceAssetId">
    <vt:lpwstr/>
  </property>
  <property fmtid="{D5CDD505-2E9C-101B-9397-08002B2CF9AE}" pid="53" name="TemplateUrl">
    <vt:lpwstr/>
  </property>
  <property fmtid="{D5CDD505-2E9C-101B-9397-08002B2CF9AE}" pid="54" name="_ExtendedDescription">
    <vt:lpwstr/>
  </property>
  <property fmtid="{D5CDD505-2E9C-101B-9397-08002B2CF9AE}" pid="55" name="xd_Signature">
    <vt:bool>false</vt:bool>
  </property>
  <property fmtid="{D5CDD505-2E9C-101B-9397-08002B2CF9AE}" pid="56" name="Mötesansvarig">
    <vt:lpwstr/>
  </property>
  <property fmtid="{D5CDD505-2E9C-101B-9397-08002B2CF9AE}" pid="57" name="Mötesplats">
    <vt:lpwstr/>
  </property>
  <property fmtid="{D5CDD505-2E9C-101B-9397-08002B2CF9AE}" pid="58" name="TriggerFlowInfo">
    <vt:lpwstr/>
  </property>
  <property fmtid="{D5CDD505-2E9C-101B-9397-08002B2CF9AE}" pid="59" name="xd_ProgID">
    <vt:lpwstr/>
  </property>
</Properties>
</file>